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480" windowHeight="10845"/>
  </bookViews>
  <sheets>
    <sheet name="PAEDS Comparitive Tariffs" sheetId="1" r:id="rId1"/>
    <sheet name="RCFs" sheetId="2" r:id="rId2"/>
  </sheets>
  <externalReferences>
    <externalReference r:id="rId3"/>
  </externalReferences>
  <definedNames>
    <definedName name="PredDLR">[1]Parameters!$C$45</definedName>
    <definedName name="PredOHR">[1]Parameters!$C$38</definedName>
    <definedName name="_xlnm.Print_Area" localSheetId="0">'PAEDS Comparitive Tariffs'!$A$1:$AX$162</definedName>
    <definedName name="_xlnm.Print_Titles" localSheetId="0">'PAEDS Comparitive Tariffs'!$A:$E,'PAEDS Comparitive Tariffs'!$1:$7</definedName>
    <definedName name="VAT">[1]Parameters!$C$20</definedName>
  </definedNames>
  <calcPr calcId="145621"/>
</workbook>
</file>

<file path=xl/calcChain.xml><?xml version="1.0" encoding="utf-8"?>
<calcChain xmlns="http://schemas.openxmlformats.org/spreadsheetml/2006/main">
  <c r="H34" i="1" l="1"/>
  <c r="H32" i="1"/>
  <c r="H31" i="1"/>
  <c r="H30" i="1"/>
  <c r="H26" i="1"/>
  <c r="H25" i="1"/>
  <c r="H24" i="1"/>
  <c r="H20" i="1"/>
  <c r="H19" i="1"/>
  <c r="H18" i="1"/>
  <c r="H17" i="1"/>
  <c r="H16" i="1"/>
  <c r="H15" i="1"/>
  <c r="H12" i="1"/>
  <c r="H13" i="1"/>
  <c r="H11" i="1"/>
  <c r="F40" i="1"/>
  <c r="F41" i="1"/>
  <c r="F39" i="1"/>
  <c r="G34" i="1"/>
  <c r="G33" i="1"/>
  <c r="G32" i="1"/>
  <c r="G31" i="1"/>
  <c r="G30" i="1"/>
  <c r="G26" i="1"/>
  <c r="G25" i="1"/>
  <c r="G24" i="1"/>
  <c r="G12" i="1"/>
  <c r="G13" i="1"/>
  <c r="G14" i="1"/>
  <c r="G15" i="1"/>
  <c r="G16" i="1"/>
  <c r="G17" i="1"/>
  <c r="G18" i="1"/>
  <c r="G19" i="1"/>
  <c r="G20" i="1"/>
  <c r="G11" i="1"/>
  <c r="G135" i="1"/>
  <c r="F135" i="1" s="1"/>
  <c r="G134" i="1"/>
  <c r="F134" i="1" s="1"/>
  <c r="G133" i="1"/>
  <c r="F133" i="1" s="1"/>
  <c r="G132" i="1"/>
  <c r="F132" i="1" s="1"/>
  <c r="G131" i="1"/>
  <c r="F131" i="1" s="1"/>
  <c r="G130" i="1"/>
  <c r="F130" i="1" s="1"/>
  <c r="G129" i="1"/>
  <c r="F129" i="1" s="1"/>
  <c r="G128" i="1"/>
  <c r="F128" i="1" s="1"/>
  <c r="G127" i="1"/>
  <c r="F127" i="1" s="1"/>
  <c r="G126" i="1"/>
  <c r="F126" i="1" s="1"/>
  <c r="G125" i="1"/>
  <c r="F125" i="1" s="1"/>
  <c r="G124" i="1"/>
  <c r="F124" i="1" s="1"/>
  <c r="G123" i="1"/>
  <c r="F123" i="1" s="1"/>
  <c r="G122" i="1"/>
  <c r="F122" i="1" s="1"/>
  <c r="G121" i="1"/>
  <c r="F121" i="1" s="1"/>
  <c r="G120" i="1"/>
  <c r="F120" i="1" s="1"/>
  <c r="G119" i="1"/>
  <c r="F119" i="1" s="1"/>
  <c r="G118" i="1"/>
  <c r="F118" i="1" s="1"/>
  <c r="G117" i="1"/>
  <c r="F117" i="1" s="1"/>
  <c r="G116" i="1"/>
  <c r="F116" i="1" s="1"/>
  <c r="G115" i="1"/>
  <c r="F115" i="1" s="1"/>
  <c r="G114" i="1"/>
  <c r="F114" i="1" s="1"/>
  <c r="G113" i="1"/>
  <c r="F113" i="1" s="1"/>
  <c r="G109" i="1"/>
  <c r="F109" i="1" s="1"/>
  <c r="G108" i="1"/>
  <c r="F108" i="1" s="1"/>
  <c r="G107" i="1"/>
  <c r="F107" i="1" s="1"/>
  <c r="G106" i="1"/>
  <c r="F106" i="1" s="1"/>
  <c r="G105" i="1"/>
  <c r="F105" i="1" s="1"/>
  <c r="G104" i="1"/>
  <c r="F104" i="1" s="1"/>
  <c r="G103" i="1"/>
  <c r="F103" i="1" s="1"/>
  <c r="G102" i="1"/>
  <c r="F102" i="1" s="1"/>
  <c r="G101" i="1"/>
  <c r="F101" i="1" s="1"/>
  <c r="G100" i="1"/>
  <c r="F100" i="1" s="1"/>
  <c r="G99" i="1"/>
  <c r="F99" i="1" s="1"/>
  <c r="G98" i="1"/>
  <c r="F98" i="1" s="1"/>
  <c r="G97" i="1"/>
  <c r="F97" i="1" s="1"/>
  <c r="G96" i="1"/>
  <c r="F96" i="1" s="1"/>
  <c r="G95" i="1"/>
  <c r="F95" i="1" s="1"/>
  <c r="G94" i="1"/>
  <c r="F94" i="1" s="1"/>
  <c r="G93" i="1"/>
  <c r="F93" i="1" s="1"/>
  <c r="G92" i="1"/>
  <c r="F92" i="1" s="1"/>
  <c r="G91" i="1"/>
  <c r="F91" i="1" s="1"/>
  <c r="G90" i="1"/>
  <c r="F90" i="1" s="1"/>
  <c r="G89" i="1"/>
  <c r="F89" i="1" s="1"/>
  <c r="G88" i="1"/>
  <c r="F88" i="1" s="1"/>
  <c r="G87" i="1"/>
  <c r="F87" i="1" s="1"/>
  <c r="G86" i="1"/>
  <c r="F86" i="1" s="1"/>
  <c r="G85" i="1"/>
  <c r="F85" i="1" s="1"/>
  <c r="G84" i="1"/>
  <c r="F84" i="1" s="1"/>
  <c r="G83" i="1"/>
  <c r="F83" i="1" s="1"/>
  <c r="G82" i="1"/>
  <c r="F82" i="1" s="1"/>
  <c r="G81" i="1"/>
  <c r="F81" i="1" s="1"/>
  <c r="G80" i="1"/>
  <c r="F80" i="1" s="1"/>
  <c r="G79" i="1"/>
  <c r="F79" i="1" s="1"/>
  <c r="G78" i="1"/>
  <c r="F78" i="1" s="1"/>
  <c r="G77" i="1"/>
  <c r="F77" i="1" s="1"/>
  <c r="G76" i="1"/>
  <c r="F76" i="1" s="1"/>
  <c r="G75" i="1"/>
  <c r="F75" i="1" s="1"/>
  <c r="G74" i="1"/>
  <c r="F74" i="1" s="1"/>
  <c r="G73" i="1"/>
  <c r="F73" i="1" s="1"/>
  <c r="G72" i="1"/>
  <c r="F72" i="1" s="1"/>
  <c r="G71" i="1"/>
  <c r="F71" i="1" s="1"/>
  <c r="G70" i="1"/>
  <c r="F70" i="1" s="1"/>
  <c r="G69" i="1"/>
  <c r="F69" i="1" s="1"/>
  <c r="G68" i="1"/>
  <c r="F68" i="1" s="1"/>
  <c r="G67" i="1"/>
  <c r="F67" i="1" s="1"/>
  <c r="G66" i="1"/>
  <c r="F66" i="1" s="1"/>
  <c r="G65" i="1"/>
  <c r="F65" i="1" s="1"/>
  <c r="G64" i="1"/>
  <c r="F64" i="1" s="1"/>
  <c r="G63" i="1"/>
  <c r="F63" i="1" s="1"/>
  <c r="G62" i="1"/>
  <c r="F62" i="1" s="1"/>
  <c r="G61" i="1"/>
  <c r="F61" i="1" s="1"/>
  <c r="G60" i="1"/>
  <c r="F60" i="1" s="1"/>
  <c r="G59" i="1"/>
  <c r="F59" i="1" s="1"/>
  <c r="G58" i="1"/>
  <c r="F58" i="1" s="1"/>
  <c r="G57" i="1"/>
  <c r="F57" i="1" s="1"/>
  <c r="G56" i="1"/>
  <c r="F56" i="1" s="1"/>
  <c r="G55" i="1"/>
  <c r="F55" i="1" s="1"/>
  <c r="G54" i="1"/>
  <c r="F54" i="1" s="1"/>
  <c r="G53" i="1"/>
  <c r="F53" i="1" s="1"/>
  <c r="G52" i="1"/>
  <c r="F52" i="1" s="1"/>
  <c r="G51" i="1"/>
  <c r="F51" i="1" s="1"/>
  <c r="G50" i="1"/>
  <c r="F50" i="1" s="1"/>
  <c r="G49" i="1"/>
  <c r="F49" i="1" s="1"/>
  <c r="G48" i="1"/>
  <c r="F48" i="1" s="1"/>
  <c r="G47" i="1"/>
  <c r="F47" i="1" s="1"/>
  <c r="G46" i="1"/>
  <c r="F46" i="1" s="1"/>
  <c r="G45" i="1"/>
  <c r="F45" i="1" s="1"/>
  <c r="G44" i="1"/>
  <c r="F44" i="1" s="1"/>
  <c r="G43" i="1"/>
  <c r="F43" i="1" s="1"/>
  <c r="G42" i="1"/>
  <c r="F42" i="1" s="1"/>
  <c r="G28" i="1"/>
  <c r="G27" i="1"/>
  <c r="L47" i="2" l="1"/>
  <c r="K47" i="2"/>
  <c r="L46" i="2"/>
  <c r="K46" i="2"/>
  <c r="L43" i="2"/>
  <c r="K43" i="2"/>
  <c r="L42" i="2"/>
  <c r="K42" i="2"/>
  <c r="G9" i="2"/>
  <c r="G11" i="2" s="1"/>
  <c r="G5" i="2"/>
  <c r="W34" i="1" l="1"/>
  <c r="X34" i="1"/>
  <c r="Y34" i="1"/>
  <c r="Z34" i="1"/>
  <c r="AA34" i="1"/>
  <c r="AB34" i="1"/>
  <c r="W11" i="1" l="1"/>
  <c r="W135" i="1"/>
  <c r="W134" i="1"/>
  <c r="W133" i="1"/>
  <c r="W132" i="1"/>
  <c r="W131" i="1"/>
  <c r="W130" i="1"/>
  <c r="W129" i="1"/>
  <c r="W128" i="1"/>
  <c r="W127" i="1"/>
  <c r="W126" i="1"/>
  <c r="W125" i="1"/>
  <c r="W124" i="1"/>
  <c r="W123" i="1"/>
  <c r="W122" i="1"/>
  <c r="W121" i="1"/>
  <c r="W120" i="1"/>
  <c r="W119" i="1"/>
  <c r="W118" i="1"/>
  <c r="W117" i="1"/>
  <c r="W116" i="1"/>
  <c r="W115" i="1"/>
  <c r="W114" i="1"/>
  <c r="W113"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41" i="1"/>
  <c r="W40" i="1"/>
  <c r="W39" i="1"/>
  <c r="W35" i="1"/>
  <c r="W29" i="1"/>
  <c r="W28" i="1"/>
  <c r="W27" i="1"/>
  <c r="W26" i="1"/>
  <c r="W25" i="1"/>
  <c r="W24" i="1"/>
  <c r="W23" i="1"/>
  <c r="W20" i="1"/>
  <c r="W18" i="1"/>
  <c r="W17" i="1"/>
  <c r="W16" i="1"/>
  <c r="W15" i="1"/>
  <c r="W14" i="1"/>
  <c r="W13" i="1"/>
  <c r="W12" i="1"/>
  <c r="X28" i="1"/>
  <c r="X29" i="1"/>
  <c r="X35" i="1"/>
  <c r="AW23" i="1"/>
  <c r="AW22" i="1"/>
  <c r="AW21" i="1"/>
  <c r="AX34" i="1"/>
  <c r="AW34" i="1" s="1"/>
  <c r="AX20" i="1"/>
  <c r="AW20" i="1" s="1"/>
  <c r="AX19" i="1"/>
  <c r="AW19" i="1" s="1"/>
  <c r="AX18" i="1"/>
  <c r="AW18" i="1" s="1"/>
  <c r="AX17" i="1"/>
  <c r="AW17" i="1" s="1"/>
  <c r="AX16" i="1"/>
  <c r="AW16" i="1" s="1"/>
  <c r="AX15" i="1"/>
  <c r="AW15" i="1" s="1"/>
  <c r="AX12" i="1"/>
  <c r="AW12" i="1" s="1"/>
  <c r="AX13" i="1"/>
  <c r="AW13" i="1" s="1"/>
  <c r="AX11" i="1"/>
  <c r="AW11" i="1" s="1"/>
  <c r="AM33" i="1"/>
  <c r="AM34" i="1"/>
  <c r="AM32" i="1"/>
  <c r="AL32" i="1" s="1"/>
  <c r="AM31" i="1"/>
  <c r="AM30" i="1"/>
  <c r="AL30" i="1" s="1"/>
  <c r="AM26" i="1"/>
  <c r="AL26" i="1" s="1"/>
  <c r="AM25" i="1"/>
  <c r="AL25" i="1" s="1"/>
  <c r="AM24" i="1"/>
  <c r="AM20" i="1"/>
  <c r="AL20" i="1" s="1"/>
  <c r="AM19" i="1"/>
  <c r="AL19" i="1" s="1"/>
  <c r="AM18" i="1"/>
  <c r="AL18" i="1" s="1"/>
  <c r="AM17" i="1"/>
  <c r="AM16" i="1"/>
  <c r="AL16" i="1" s="1"/>
  <c r="AM15" i="1"/>
  <c r="AL15" i="1" s="1"/>
  <c r="AM12" i="1"/>
  <c r="AL12" i="1" s="1"/>
  <c r="AM13" i="1"/>
  <c r="AL13" i="1" s="1"/>
  <c r="AM11" i="1"/>
  <c r="AQ29" i="1"/>
  <c r="AR29" i="1"/>
  <c r="AQ28" i="1"/>
  <c r="AR28" i="1"/>
  <c r="AL27" i="1"/>
  <c r="AL28" i="1"/>
  <c r="AL31" i="1"/>
  <c r="AL33" i="1"/>
  <c r="AL34" i="1"/>
  <c r="AL24" i="1"/>
  <c r="AL17" i="1"/>
  <c r="AE35" i="1"/>
  <c r="AF35" i="1"/>
  <c r="AG35" i="1"/>
  <c r="AE29" i="1"/>
  <c r="AF29" i="1"/>
  <c r="AG29" i="1"/>
  <c r="AE28" i="1"/>
  <c r="AF28" i="1"/>
  <c r="AG28" i="1"/>
  <c r="Q35" i="1"/>
  <c r="R35" i="1"/>
  <c r="Q29" i="1"/>
  <c r="R29" i="1"/>
  <c r="Q28" i="1"/>
  <c r="R28" i="1"/>
  <c r="Y35" i="1"/>
  <c r="Z35" i="1" s="1"/>
  <c r="AA35" i="1" s="1"/>
  <c r="AB35" i="1" s="1"/>
  <c r="N35" i="1"/>
  <c r="M35" i="1"/>
  <c r="L35" i="1"/>
  <c r="K35" i="1"/>
  <c r="J35" i="1"/>
  <c r="D40" i="1"/>
  <c r="H40" i="1"/>
  <c r="J40" i="1"/>
  <c r="K40" i="1"/>
  <c r="L40" i="1"/>
  <c r="M40" i="1"/>
  <c r="N40" i="1"/>
  <c r="O40" i="1"/>
  <c r="Q40" i="1" s="1"/>
  <c r="S40" i="1"/>
  <c r="V40" i="1"/>
  <c r="Y40" i="1" s="1"/>
  <c r="AE40" i="1"/>
  <c r="AF40" i="1"/>
  <c r="AG40" i="1"/>
  <c r="AH40" i="1"/>
  <c r="AJ40" i="1"/>
  <c r="AL40" i="1"/>
  <c r="AN40" i="1" s="1"/>
  <c r="AO40" i="1"/>
  <c r="AR40" i="1" s="1"/>
  <c r="AS40" i="1"/>
  <c r="AU40" i="1"/>
  <c r="AW40" i="1"/>
  <c r="V23" i="1"/>
  <c r="Z23" i="1" s="1"/>
  <c r="Y29" i="1"/>
  <c r="Z29" i="1" s="1"/>
  <c r="AA29" i="1" s="1"/>
  <c r="AB29" i="1" s="1"/>
  <c r="V29" i="1"/>
  <c r="J29" i="1"/>
  <c r="AD29" i="1"/>
  <c r="AI29" i="1"/>
  <c r="AK29" i="1"/>
  <c r="AP29" i="1"/>
  <c r="AT29" i="1"/>
  <c r="AV29" i="1"/>
  <c r="AX29" i="1"/>
  <c r="E28" i="1"/>
  <c r="D28" i="1" s="1"/>
  <c r="I28" i="1"/>
  <c r="L28" i="1" s="1"/>
  <c r="P28" i="1"/>
  <c r="AD28" i="1"/>
  <c r="AI28" i="1"/>
  <c r="AK28" i="1"/>
  <c r="AP28" i="1"/>
  <c r="AT28" i="1"/>
  <c r="AV28" i="1"/>
  <c r="AX28" i="1"/>
  <c r="AQ40" i="1" l="1"/>
  <c r="X40" i="1"/>
  <c r="X23" i="1"/>
  <c r="AB40" i="1"/>
  <c r="AA40" i="1"/>
  <c r="Z40" i="1"/>
  <c r="U40" i="1"/>
  <c r="R40" i="1"/>
  <c r="J28" i="1"/>
  <c r="N28" i="1"/>
  <c r="Y23" i="1"/>
  <c r="M28" i="1"/>
  <c r="K28" i="1"/>
  <c r="AA23" i="1"/>
  <c r="AB23" i="1"/>
  <c r="M29" i="1"/>
  <c r="L29" i="1"/>
  <c r="K29" i="1"/>
  <c r="N29" i="1"/>
  <c r="AW41" i="1" l="1"/>
  <c r="AW39" i="1"/>
  <c r="AU41" i="1"/>
  <c r="AU39" i="1"/>
  <c r="AS41" i="1"/>
  <c r="AS39" i="1"/>
  <c r="AT129" i="1"/>
  <c r="AS129" i="1" s="1"/>
  <c r="AV129" i="1"/>
  <c r="AU129" i="1" s="1"/>
  <c r="AX129" i="1"/>
  <c r="AW129" i="1" s="1"/>
  <c r="AT130" i="1"/>
  <c r="AS130" i="1" s="1"/>
  <c r="AV130" i="1"/>
  <c r="AU130" i="1" s="1"/>
  <c r="AX130" i="1"/>
  <c r="E130" i="1" s="1"/>
  <c r="AT131" i="1"/>
  <c r="AS131" i="1" s="1"/>
  <c r="AV131" i="1"/>
  <c r="AU131" i="1" s="1"/>
  <c r="AX131" i="1"/>
  <c r="AW131" i="1" s="1"/>
  <c r="AT132" i="1"/>
  <c r="AS132" i="1" s="1"/>
  <c r="AV132" i="1"/>
  <c r="AU132" i="1" s="1"/>
  <c r="AX132" i="1"/>
  <c r="AW132" i="1" s="1"/>
  <c r="AT133" i="1"/>
  <c r="AS133" i="1" s="1"/>
  <c r="AV133" i="1"/>
  <c r="AU133" i="1" s="1"/>
  <c r="AX133" i="1"/>
  <c r="AW133" i="1" s="1"/>
  <c r="AT134" i="1"/>
  <c r="AS134" i="1" s="1"/>
  <c r="AV134" i="1"/>
  <c r="AU134" i="1" s="1"/>
  <c r="AX134" i="1"/>
  <c r="E134" i="1" s="1"/>
  <c r="AT135" i="1"/>
  <c r="AS135" i="1" s="1"/>
  <c r="AV135" i="1"/>
  <c r="AU135" i="1" s="1"/>
  <c r="AX135" i="1"/>
  <c r="AW135" i="1" s="1"/>
  <c r="AX128" i="1"/>
  <c r="AW128" i="1" s="1"/>
  <c r="AV128" i="1"/>
  <c r="AU128" i="1" s="1"/>
  <c r="AT128" i="1"/>
  <c r="AS128" i="1" s="1"/>
  <c r="AT109" i="1"/>
  <c r="AS109" i="1" s="1"/>
  <c r="AV109" i="1"/>
  <c r="AU109" i="1" s="1"/>
  <c r="AX109" i="1"/>
  <c r="AW109" i="1" s="1"/>
  <c r="AX108" i="1"/>
  <c r="AW108" i="1" s="1"/>
  <c r="AV108" i="1"/>
  <c r="AU108" i="1" s="1"/>
  <c r="AT108" i="1"/>
  <c r="AS108" i="1" s="1"/>
  <c r="AT114" i="1"/>
  <c r="AS114" i="1" s="1"/>
  <c r="AV114" i="1"/>
  <c r="AU114" i="1" s="1"/>
  <c r="AX114" i="1"/>
  <c r="AW114" i="1" s="1"/>
  <c r="AT115" i="1"/>
  <c r="AS115" i="1" s="1"/>
  <c r="AV115" i="1"/>
  <c r="AU115" i="1" s="1"/>
  <c r="AX115" i="1"/>
  <c r="AW115" i="1" s="1"/>
  <c r="AT116" i="1"/>
  <c r="AS116" i="1" s="1"/>
  <c r="AV116" i="1"/>
  <c r="AU116" i="1" s="1"/>
  <c r="AX116" i="1"/>
  <c r="AW116" i="1" s="1"/>
  <c r="AT117" i="1"/>
  <c r="AS117" i="1" s="1"/>
  <c r="AV117" i="1"/>
  <c r="AU117" i="1" s="1"/>
  <c r="AX117" i="1"/>
  <c r="AW117" i="1" s="1"/>
  <c r="AT118" i="1"/>
  <c r="AS118" i="1" s="1"/>
  <c r="AV118" i="1"/>
  <c r="AU118" i="1" s="1"/>
  <c r="AX118" i="1"/>
  <c r="AW118" i="1" s="1"/>
  <c r="AT119" i="1"/>
  <c r="AS119" i="1" s="1"/>
  <c r="AV119" i="1"/>
  <c r="AU119" i="1" s="1"/>
  <c r="AX119" i="1"/>
  <c r="AW119" i="1" s="1"/>
  <c r="AT120" i="1"/>
  <c r="AS120" i="1" s="1"/>
  <c r="AV120" i="1"/>
  <c r="AU120" i="1" s="1"/>
  <c r="AX120" i="1"/>
  <c r="AW120" i="1" s="1"/>
  <c r="AT121" i="1"/>
  <c r="AS121" i="1" s="1"/>
  <c r="AV121" i="1"/>
  <c r="AU121" i="1" s="1"/>
  <c r="AX121" i="1"/>
  <c r="AW121" i="1" s="1"/>
  <c r="AT122" i="1"/>
  <c r="AS122" i="1" s="1"/>
  <c r="AV122" i="1"/>
  <c r="AU122" i="1" s="1"/>
  <c r="AX122" i="1"/>
  <c r="AW122" i="1" s="1"/>
  <c r="AT123" i="1"/>
  <c r="AS123" i="1" s="1"/>
  <c r="AV123" i="1"/>
  <c r="AU123" i="1" s="1"/>
  <c r="AX123" i="1"/>
  <c r="AW123" i="1" s="1"/>
  <c r="AT124" i="1"/>
  <c r="AS124" i="1" s="1"/>
  <c r="AV124" i="1"/>
  <c r="AU124" i="1" s="1"/>
  <c r="AX124" i="1"/>
  <c r="AW124" i="1" s="1"/>
  <c r="AT125" i="1"/>
  <c r="AS125" i="1" s="1"/>
  <c r="AV125" i="1"/>
  <c r="AU125" i="1" s="1"/>
  <c r="AX125" i="1"/>
  <c r="AW125" i="1" s="1"/>
  <c r="AT126" i="1"/>
  <c r="AS126" i="1" s="1"/>
  <c r="AV126" i="1"/>
  <c r="AU126" i="1" s="1"/>
  <c r="AX126" i="1"/>
  <c r="AW126" i="1" s="1"/>
  <c r="AT127" i="1"/>
  <c r="AS127" i="1" s="1"/>
  <c r="AV127" i="1"/>
  <c r="AU127" i="1" s="1"/>
  <c r="AX127" i="1"/>
  <c r="AW127" i="1" s="1"/>
  <c r="AX113" i="1"/>
  <c r="AW113" i="1" s="1"/>
  <c r="AV113" i="1"/>
  <c r="AU113" i="1" s="1"/>
  <c r="AT113" i="1"/>
  <c r="AS113" i="1" s="1"/>
  <c r="AT43" i="1"/>
  <c r="AS43" i="1" s="1"/>
  <c r="AV43" i="1"/>
  <c r="AU43" i="1" s="1"/>
  <c r="AX43" i="1"/>
  <c r="AW43" i="1" s="1"/>
  <c r="AT44" i="1"/>
  <c r="AS44" i="1" s="1"/>
  <c r="AV44" i="1"/>
  <c r="AU44" i="1" s="1"/>
  <c r="AX44" i="1"/>
  <c r="AW44" i="1" s="1"/>
  <c r="AT45" i="1"/>
  <c r="AS45" i="1" s="1"/>
  <c r="AV45" i="1"/>
  <c r="AU45" i="1" s="1"/>
  <c r="AX45" i="1"/>
  <c r="AW45" i="1" s="1"/>
  <c r="AT46" i="1"/>
  <c r="AS46" i="1" s="1"/>
  <c r="AV46" i="1"/>
  <c r="AU46" i="1" s="1"/>
  <c r="AX46" i="1"/>
  <c r="AW46" i="1" s="1"/>
  <c r="AT47" i="1"/>
  <c r="AS47" i="1" s="1"/>
  <c r="AV47" i="1"/>
  <c r="AU47" i="1" s="1"/>
  <c r="AX47" i="1"/>
  <c r="AW47" i="1" s="1"/>
  <c r="AT48" i="1"/>
  <c r="AS48" i="1" s="1"/>
  <c r="AV48" i="1"/>
  <c r="AU48" i="1" s="1"/>
  <c r="AX48" i="1"/>
  <c r="AW48" i="1" s="1"/>
  <c r="AT49" i="1"/>
  <c r="AS49" i="1" s="1"/>
  <c r="AV49" i="1"/>
  <c r="AU49" i="1" s="1"/>
  <c r="AX49" i="1"/>
  <c r="AW49" i="1" s="1"/>
  <c r="AT50" i="1"/>
  <c r="AS50" i="1" s="1"/>
  <c r="AV50" i="1"/>
  <c r="AU50" i="1" s="1"/>
  <c r="AX50" i="1"/>
  <c r="AW50" i="1" s="1"/>
  <c r="AT51" i="1"/>
  <c r="AS51" i="1" s="1"/>
  <c r="AV51" i="1"/>
  <c r="AU51" i="1" s="1"/>
  <c r="AX51" i="1"/>
  <c r="AW51" i="1" s="1"/>
  <c r="AT52" i="1"/>
  <c r="AS52" i="1" s="1"/>
  <c r="AV52" i="1"/>
  <c r="AU52" i="1" s="1"/>
  <c r="AX52" i="1"/>
  <c r="AW52" i="1" s="1"/>
  <c r="AT53" i="1"/>
  <c r="AS53" i="1" s="1"/>
  <c r="AV53" i="1"/>
  <c r="AU53" i="1" s="1"/>
  <c r="AX53" i="1"/>
  <c r="AW53" i="1" s="1"/>
  <c r="AT54" i="1"/>
  <c r="AS54" i="1" s="1"/>
  <c r="AV54" i="1"/>
  <c r="AU54" i="1" s="1"/>
  <c r="AX54" i="1"/>
  <c r="AW54" i="1" s="1"/>
  <c r="AT55" i="1"/>
  <c r="AS55" i="1" s="1"/>
  <c r="AV55" i="1"/>
  <c r="AU55" i="1" s="1"/>
  <c r="AX55" i="1"/>
  <c r="AW55" i="1" s="1"/>
  <c r="AT56" i="1"/>
  <c r="AS56" i="1" s="1"/>
  <c r="AV56" i="1"/>
  <c r="AU56" i="1" s="1"/>
  <c r="AX56" i="1"/>
  <c r="AW56" i="1" s="1"/>
  <c r="AT57" i="1"/>
  <c r="AS57" i="1" s="1"/>
  <c r="AV57" i="1"/>
  <c r="AU57" i="1" s="1"/>
  <c r="AX57" i="1"/>
  <c r="AW57" i="1" s="1"/>
  <c r="AT58" i="1"/>
  <c r="AS58" i="1" s="1"/>
  <c r="AV58" i="1"/>
  <c r="AU58" i="1" s="1"/>
  <c r="AX58" i="1"/>
  <c r="AW58" i="1" s="1"/>
  <c r="AT59" i="1"/>
  <c r="AS59" i="1" s="1"/>
  <c r="AV59" i="1"/>
  <c r="AU59" i="1" s="1"/>
  <c r="AX59" i="1"/>
  <c r="AW59" i="1" s="1"/>
  <c r="AT60" i="1"/>
  <c r="AS60" i="1" s="1"/>
  <c r="AV60" i="1"/>
  <c r="AU60" i="1" s="1"/>
  <c r="AX60" i="1"/>
  <c r="AW60" i="1" s="1"/>
  <c r="AT61" i="1"/>
  <c r="AS61" i="1" s="1"/>
  <c r="AV61" i="1"/>
  <c r="AU61" i="1" s="1"/>
  <c r="AX61" i="1"/>
  <c r="AW61" i="1" s="1"/>
  <c r="AT62" i="1"/>
  <c r="AS62" i="1" s="1"/>
  <c r="AV62" i="1"/>
  <c r="AU62" i="1" s="1"/>
  <c r="AX62" i="1"/>
  <c r="AW62" i="1" s="1"/>
  <c r="AT63" i="1"/>
  <c r="AS63" i="1" s="1"/>
  <c r="AV63" i="1"/>
  <c r="AU63" i="1" s="1"/>
  <c r="AX63" i="1"/>
  <c r="AW63" i="1" s="1"/>
  <c r="AT64" i="1"/>
  <c r="AS64" i="1" s="1"/>
  <c r="AV64" i="1"/>
  <c r="AU64" i="1" s="1"/>
  <c r="AX64" i="1"/>
  <c r="AW64" i="1" s="1"/>
  <c r="AT65" i="1"/>
  <c r="AS65" i="1" s="1"/>
  <c r="AV65" i="1"/>
  <c r="AU65" i="1" s="1"/>
  <c r="AX65" i="1"/>
  <c r="AW65" i="1" s="1"/>
  <c r="AT66" i="1"/>
  <c r="AS66" i="1" s="1"/>
  <c r="AV66" i="1"/>
  <c r="AU66" i="1" s="1"/>
  <c r="AX66" i="1"/>
  <c r="AW66" i="1" s="1"/>
  <c r="AT67" i="1"/>
  <c r="AS67" i="1" s="1"/>
  <c r="AV67" i="1"/>
  <c r="AU67" i="1" s="1"/>
  <c r="AX67" i="1"/>
  <c r="AW67" i="1" s="1"/>
  <c r="AT68" i="1"/>
  <c r="AS68" i="1" s="1"/>
  <c r="AV68" i="1"/>
  <c r="AU68" i="1" s="1"/>
  <c r="AX68" i="1"/>
  <c r="AW68" i="1" s="1"/>
  <c r="AT69" i="1"/>
  <c r="AS69" i="1" s="1"/>
  <c r="AV69" i="1"/>
  <c r="AU69" i="1" s="1"/>
  <c r="AX69" i="1"/>
  <c r="AW69" i="1" s="1"/>
  <c r="AT70" i="1"/>
  <c r="AS70" i="1" s="1"/>
  <c r="AV70" i="1"/>
  <c r="AU70" i="1" s="1"/>
  <c r="AX70" i="1"/>
  <c r="AW70" i="1" s="1"/>
  <c r="AT71" i="1"/>
  <c r="AS71" i="1" s="1"/>
  <c r="AV71" i="1"/>
  <c r="AU71" i="1" s="1"/>
  <c r="AX71" i="1"/>
  <c r="AW71" i="1" s="1"/>
  <c r="AT72" i="1"/>
  <c r="AS72" i="1" s="1"/>
  <c r="AV72" i="1"/>
  <c r="AU72" i="1" s="1"/>
  <c r="AX72" i="1"/>
  <c r="AW72" i="1" s="1"/>
  <c r="AT73" i="1"/>
  <c r="AS73" i="1" s="1"/>
  <c r="AV73" i="1"/>
  <c r="AU73" i="1" s="1"/>
  <c r="AX73" i="1"/>
  <c r="AW73" i="1" s="1"/>
  <c r="AT74" i="1"/>
  <c r="AS74" i="1" s="1"/>
  <c r="AV74" i="1"/>
  <c r="AU74" i="1" s="1"/>
  <c r="AX74" i="1"/>
  <c r="AW74" i="1" s="1"/>
  <c r="AT75" i="1"/>
  <c r="AS75" i="1" s="1"/>
  <c r="AV75" i="1"/>
  <c r="AU75" i="1" s="1"/>
  <c r="AX75" i="1"/>
  <c r="AW75" i="1" s="1"/>
  <c r="AT76" i="1"/>
  <c r="AS76" i="1" s="1"/>
  <c r="AV76" i="1"/>
  <c r="AU76" i="1" s="1"/>
  <c r="AX76" i="1"/>
  <c r="AW76" i="1" s="1"/>
  <c r="AT77" i="1"/>
  <c r="AS77" i="1" s="1"/>
  <c r="AV77" i="1"/>
  <c r="AU77" i="1" s="1"/>
  <c r="AX77" i="1"/>
  <c r="AW77" i="1" s="1"/>
  <c r="AT78" i="1"/>
  <c r="AS78" i="1" s="1"/>
  <c r="AV78" i="1"/>
  <c r="AU78" i="1" s="1"/>
  <c r="AX78" i="1"/>
  <c r="AW78" i="1" s="1"/>
  <c r="AT79" i="1"/>
  <c r="AS79" i="1" s="1"/>
  <c r="AV79" i="1"/>
  <c r="AU79" i="1" s="1"/>
  <c r="AX79" i="1"/>
  <c r="AW79" i="1" s="1"/>
  <c r="AT80" i="1"/>
  <c r="AS80" i="1" s="1"/>
  <c r="AV80" i="1"/>
  <c r="AU80" i="1" s="1"/>
  <c r="AX80" i="1"/>
  <c r="AW80" i="1" s="1"/>
  <c r="AT81" i="1"/>
  <c r="AS81" i="1" s="1"/>
  <c r="AV81" i="1"/>
  <c r="AU81" i="1" s="1"/>
  <c r="AX81" i="1"/>
  <c r="AW81" i="1" s="1"/>
  <c r="AT82" i="1"/>
  <c r="AS82" i="1" s="1"/>
  <c r="AV82" i="1"/>
  <c r="AU82" i="1" s="1"/>
  <c r="AX82" i="1"/>
  <c r="AW82" i="1" s="1"/>
  <c r="AT83" i="1"/>
  <c r="AS83" i="1" s="1"/>
  <c r="AV83" i="1"/>
  <c r="AU83" i="1" s="1"/>
  <c r="AX83" i="1"/>
  <c r="AW83" i="1" s="1"/>
  <c r="AT84" i="1"/>
  <c r="AS84" i="1" s="1"/>
  <c r="AV84" i="1"/>
  <c r="AU84" i="1" s="1"/>
  <c r="AX84" i="1"/>
  <c r="AW84" i="1" s="1"/>
  <c r="AT85" i="1"/>
  <c r="AS85" i="1" s="1"/>
  <c r="AV85" i="1"/>
  <c r="AU85" i="1" s="1"/>
  <c r="AX85" i="1"/>
  <c r="AW85" i="1" s="1"/>
  <c r="AT86" i="1"/>
  <c r="AS86" i="1" s="1"/>
  <c r="AV86" i="1"/>
  <c r="AU86" i="1" s="1"/>
  <c r="AX86" i="1"/>
  <c r="AW86" i="1" s="1"/>
  <c r="AT87" i="1"/>
  <c r="AS87" i="1" s="1"/>
  <c r="AV87" i="1"/>
  <c r="AU87" i="1" s="1"/>
  <c r="AX87" i="1"/>
  <c r="AW87" i="1" s="1"/>
  <c r="AT88" i="1"/>
  <c r="AS88" i="1" s="1"/>
  <c r="AV88" i="1"/>
  <c r="AU88" i="1" s="1"/>
  <c r="AX88" i="1"/>
  <c r="AW88" i="1" s="1"/>
  <c r="AT89" i="1"/>
  <c r="AS89" i="1" s="1"/>
  <c r="AV89" i="1"/>
  <c r="AU89" i="1" s="1"/>
  <c r="AX89" i="1"/>
  <c r="AW89" i="1" s="1"/>
  <c r="AT90" i="1"/>
  <c r="AS90" i="1" s="1"/>
  <c r="AV90" i="1"/>
  <c r="AU90" i="1" s="1"/>
  <c r="AX90" i="1"/>
  <c r="AW90" i="1" s="1"/>
  <c r="AT91" i="1"/>
  <c r="AS91" i="1" s="1"/>
  <c r="AV91" i="1"/>
  <c r="AU91" i="1" s="1"/>
  <c r="AX91" i="1"/>
  <c r="AW91" i="1" s="1"/>
  <c r="AT92" i="1"/>
  <c r="AS92" i="1" s="1"/>
  <c r="AV92" i="1"/>
  <c r="AU92" i="1" s="1"/>
  <c r="AX92" i="1"/>
  <c r="AW92" i="1" s="1"/>
  <c r="AT93" i="1"/>
  <c r="AS93" i="1" s="1"/>
  <c r="AV93" i="1"/>
  <c r="AU93" i="1" s="1"/>
  <c r="AX93" i="1"/>
  <c r="AW93" i="1" s="1"/>
  <c r="AT94" i="1"/>
  <c r="AS94" i="1" s="1"/>
  <c r="AV94" i="1"/>
  <c r="AU94" i="1" s="1"/>
  <c r="AX94" i="1"/>
  <c r="AW94" i="1" s="1"/>
  <c r="AT95" i="1"/>
  <c r="AS95" i="1" s="1"/>
  <c r="AV95" i="1"/>
  <c r="AU95" i="1" s="1"/>
  <c r="AX95" i="1"/>
  <c r="AW95" i="1" s="1"/>
  <c r="AT96" i="1"/>
  <c r="AS96" i="1" s="1"/>
  <c r="AV96" i="1"/>
  <c r="AU96" i="1" s="1"/>
  <c r="AX96" i="1"/>
  <c r="AW96" i="1" s="1"/>
  <c r="AT97" i="1"/>
  <c r="AS97" i="1" s="1"/>
  <c r="AV97" i="1"/>
  <c r="AU97" i="1" s="1"/>
  <c r="AX97" i="1"/>
  <c r="AW97" i="1" s="1"/>
  <c r="AT98" i="1"/>
  <c r="AS98" i="1" s="1"/>
  <c r="AV98" i="1"/>
  <c r="AU98" i="1" s="1"/>
  <c r="AX98" i="1"/>
  <c r="AW98" i="1" s="1"/>
  <c r="AT99" i="1"/>
  <c r="AS99" i="1" s="1"/>
  <c r="AV99" i="1"/>
  <c r="AU99" i="1" s="1"/>
  <c r="AX99" i="1"/>
  <c r="AW99" i="1" s="1"/>
  <c r="AT100" i="1"/>
  <c r="AS100" i="1" s="1"/>
  <c r="AV100" i="1"/>
  <c r="AU100" i="1" s="1"/>
  <c r="AX100" i="1"/>
  <c r="AW100" i="1" s="1"/>
  <c r="AT101" i="1"/>
  <c r="AS101" i="1" s="1"/>
  <c r="AV101" i="1"/>
  <c r="AU101" i="1" s="1"/>
  <c r="AX101" i="1"/>
  <c r="AW101" i="1" s="1"/>
  <c r="AT102" i="1"/>
  <c r="AS102" i="1" s="1"/>
  <c r="AV102" i="1"/>
  <c r="AU102" i="1" s="1"/>
  <c r="AX102" i="1"/>
  <c r="AW102" i="1" s="1"/>
  <c r="AT103" i="1"/>
  <c r="AS103" i="1" s="1"/>
  <c r="AV103" i="1"/>
  <c r="AU103" i="1" s="1"/>
  <c r="AX103" i="1"/>
  <c r="AW103" i="1" s="1"/>
  <c r="AT104" i="1"/>
  <c r="AS104" i="1" s="1"/>
  <c r="AV104" i="1"/>
  <c r="AU104" i="1" s="1"/>
  <c r="AX104" i="1"/>
  <c r="AW104" i="1" s="1"/>
  <c r="AT105" i="1"/>
  <c r="AS105" i="1" s="1"/>
  <c r="AV105" i="1"/>
  <c r="AU105" i="1" s="1"/>
  <c r="AX105" i="1"/>
  <c r="AW105" i="1" s="1"/>
  <c r="AT106" i="1"/>
  <c r="AS106" i="1" s="1"/>
  <c r="AV106" i="1"/>
  <c r="AU106" i="1" s="1"/>
  <c r="AX106" i="1"/>
  <c r="AW106" i="1" s="1"/>
  <c r="AT107" i="1"/>
  <c r="AS107" i="1" s="1"/>
  <c r="AV107" i="1"/>
  <c r="AU107" i="1" s="1"/>
  <c r="AX107" i="1"/>
  <c r="AW107" i="1" s="1"/>
  <c r="AX42" i="1"/>
  <c r="AW42" i="1" s="1"/>
  <c r="AV42" i="1"/>
  <c r="AU42" i="1" s="1"/>
  <c r="AT42" i="1"/>
  <c r="AS42" i="1" s="1"/>
  <c r="AX24" i="1"/>
  <c r="AX25" i="1"/>
  <c r="AX26" i="1"/>
  <c r="AX27" i="1"/>
  <c r="AX30" i="1"/>
  <c r="AX31" i="1"/>
  <c r="AX32" i="1"/>
  <c r="AX33" i="1"/>
  <c r="AV12" i="1"/>
  <c r="AV13" i="1"/>
  <c r="AV14" i="1"/>
  <c r="AV15" i="1"/>
  <c r="AV16" i="1"/>
  <c r="AV17" i="1"/>
  <c r="AV18" i="1"/>
  <c r="AV19" i="1"/>
  <c r="AV20" i="1"/>
  <c r="AV24" i="1"/>
  <c r="AV25" i="1"/>
  <c r="AV26" i="1"/>
  <c r="AV27" i="1"/>
  <c r="AV30" i="1"/>
  <c r="AV31" i="1"/>
  <c r="AV32" i="1"/>
  <c r="AV33" i="1"/>
  <c r="AV34" i="1"/>
  <c r="AT12" i="1"/>
  <c r="AT13" i="1"/>
  <c r="AT14" i="1"/>
  <c r="AT15" i="1"/>
  <c r="AT16" i="1"/>
  <c r="AT17" i="1"/>
  <c r="AT18" i="1"/>
  <c r="AS34" i="1" s="1"/>
  <c r="AT34" i="1" s="1"/>
  <c r="AT19" i="1"/>
  <c r="AT20" i="1"/>
  <c r="AT24" i="1"/>
  <c r="AT25" i="1"/>
  <c r="AT26" i="1"/>
  <c r="AT27" i="1"/>
  <c r="AT30" i="1"/>
  <c r="AT31" i="1"/>
  <c r="AT32" i="1"/>
  <c r="AT33" i="1"/>
  <c r="AV11" i="1"/>
  <c r="AT11" i="1"/>
  <c r="AQ12" i="1"/>
  <c r="AR12" i="1"/>
  <c r="AQ13" i="1"/>
  <c r="AR13" i="1"/>
  <c r="AQ14" i="1"/>
  <c r="AR14" i="1"/>
  <c r="AQ15" i="1"/>
  <c r="AR15" i="1"/>
  <c r="AQ16" i="1"/>
  <c r="AR16" i="1"/>
  <c r="AQ17" i="1"/>
  <c r="AR17" i="1"/>
  <c r="AQ21" i="1"/>
  <c r="AR21" i="1"/>
  <c r="AQ22" i="1"/>
  <c r="AR22" i="1"/>
  <c r="AQ23" i="1"/>
  <c r="AR23" i="1"/>
  <c r="AQ24" i="1"/>
  <c r="AR24" i="1"/>
  <c r="AQ25" i="1"/>
  <c r="AR25" i="1"/>
  <c r="AQ26" i="1"/>
  <c r="AR26" i="1"/>
  <c r="AQ27" i="1"/>
  <c r="AR27" i="1"/>
  <c r="AQ30" i="1"/>
  <c r="AR30" i="1"/>
  <c r="AQ31" i="1"/>
  <c r="AR31" i="1"/>
  <c r="AQ32" i="1"/>
  <c r="AR32" i="1"/>
  <c r="AQ33" i="1"/>
  <c r="AR33" i="1"/>
  <c r="AQ34" i="1"/>
  <c r="AR34" i="1"/>
  <c r="AR11" i="1"/>
  <c r="AQ11" i="1"/>
  <c r="AO41" i="1"/>
  <c r="AQ41" i="1" s="1"/>
  <c r="AO39" i="1"/>
  <c r="AQ39" i="1" s="1"/>
  <c r="AP129" i="1"/>
  <c r="AO129" i="1" s="1"/>
  <c r="AP130" i="1"/>
  <c r="AO130" i="1" s="1"/>
  <c r="AP131" i="1"/>
  <c r="AO131" i="1" s="1"/>
  <c r="AP132" i="1"/>
  <c r="AO132" i="1" s="1"/>
  <c r="AP133" i="1"/>
  <c r="AO133" i="1" s="1"/>
  <c r="AP134" i="1"/>
  <c r="AO134" i="1" s="1"/>
  <c r="AP135" i="1"/>
  <c r="AO135" i="1" s="1"/>
  <c r="AP128" i="1"/>
  <c r="AO128" i="1" s="1"/>
  <c r="AP109" i="1"/>
  <c r="AO109" i="1" s="1"/>
  <c r="AP108" i="1"/>
  <c r="AO108" i="1" s="1"/>
  <c r="AP114" i="1"/>
  <c r="AO114" i="1" s="1"/>
  <c r="AP115" i="1"/>
  <c r="AO115" i="1" s="1"/>
  <c r="AP116" i="1"/>
  <c r="AO116" i="1" s="1"/>
  <c r="AP117" i="1"/>
  <c r="AO117" i="1" s="1"/>
  <c r="AP118" i="1"/>
  <c r="AO118" i="1" s="1"/>
  <c r="AP119" i="1"/>
  <c r="AO119" i="1" s="1"/>
  <c r="AP120" i="1"/>
  <c r="AO120" i="1" s="1"/>
  <c r="AP121" i="1"/>
  <c r="AO121" i="1" s="1"/>
  <c r="AP122" i="1"/>
  <c r="AO122" i="1" s="1"/>
  <c r="AP123" i="1"/>
  <c r="AO123" i="1" s="1"/>
  <c r="AP124" i="1"/>
  <c r="AO124" i="1" s="1"/>
  <c r="AP125" i="1"/>
  <c r="AO125" i="1" s="1"/>
  <c r="AP126" i="1"/>
  <c r="AO126" i="1" s="1"/>
  <c r="AP127" i="1"/>
  <c r="AO127" i="1" s="1"/>
  <c r="AP113" i="1"/>
  <c r="AO113" i="1" s="1"/>
  <c r="AP43" i="1"/>
  <c r="AO43" i="1" s="1"/>
  <c r="AP44" i="1"/>
  <c r="AO44" i="1" s="1"/>
  <c r="AR44" i="1" s="1"/>
  <c r="AP45" i="1"/>
  <c r="AO45" i="1" s="1"/>
  <c r="AP46" i="1"/>
  <c r="AO46" i="1" s="1"/>
  <c r="AP47" i="1"/>
  <c r="AO47" i="1" s="1"/>
  <c r="AP48" i="1"/>
  <c r="AO48" i="1" s="1"/>
  <c r="AR48" i="1" s="1"/>
  <c r="AP49" i="1"/>
  <c r="AO49" i="1" s="1"/>
  <c r="AP50" i="1"/>
  <c r="AO50" i="1" s="1"/>
  <c r="AP51" i="1"/>
  <c r="AO51" i="1" s="1"/>
  <c r="AP52" i="1"/>
  <c r="AO52" i="1" s="1"/>
  <c r="AQ52" i="1" s="1"/>
  <c r="AP53" i="1"/>
  <c r="AO53" i="1" s="1"/>
  <c r="AP54" i="1"/>
  <c r="AO54" i="1" s="1"/>
  <c r="AP55" i="1"/>
  <c r="AO55" i="1" s="1"/>
  <c r="AP56" i="1"/>
  <c r="AO56" i="1" s="1"/>
  <c r="AQ56" i="1" s="1"/>
  <c r="AP57" i="1"/>
  <c r="AO57" i="1" s="1"/>
  <c r="AP58" i="1"/>
  <c r="AO58" i="1" s="1"/>
  <c r="AP59" i="1"/>
  <c r="AO59" i="1" s="1"/>
  <c r="AP60" i="1"/>
  <c r="AO60" i="1" s="1"/>
  <c r="AQ60" i="1" s="1"/>
  <c r="AP61" i="1"/>
  <c r="AO61" i="1" s="1"/>
  <c r="AP62" i="1"/>
  <c r="AO62" i="1" s="1"/>
  <c r="AP63" i="1"/>
  <c r="AO63" i="1" s="1"/>
  <c r="AP64" i="1"/>
  <c r="AO64" i="1" s="1"/>
  <c r="AQ64" i="1" s="1"/>
  <c r="AP65" i="1"/>
  <c r="AO65" i="1" s="1"/>
  <c r="AP66" i="1"/>
  <c r="AO66" i="1" s="1"/>
  <c r="AP67" i="1"/>
  <c r="AO67" i="1" s="1"/>
  <c r="AP68" i="1"/>
  <c r="AO68" i="1" s="1"/>
  <c r="AQ68" i="1" s="1"/>
  <c r="AP69" i="1"/>
  <c r="AO69" i="1" s="1"/>
  <c r="AP70" i="1"/>
  <c r="AO70" i="1" s="1"/>
  <c r="AP71" i="1"/>
  <c r="AO71" i="1" s="1"/>
  <c r="AP72" i="1"/>
  <c r="AO72" i="1" s="1"/>
  <c r="AQ72" i="1" s="1"/>
  <c r="AP73" i="1"/>
  <c r="AO73" i="1" s="1"/>
  <c r="AP74" i="1"/>
  <c r="AO74" i="1" s="1"/>
  <c r="AP75" i="1"/>
  <c r="AO75" i="1" s="1"/>
  <c r="AP76" i="1"/>
  <c r="AO76" i="1" s="1"/>
  <c r="AQ76" i="1" s="1"/>
  <c r="AP77" i="1"/>
  <c r="AO77" i="1" s="1"/>
  <c r="AP78" i="1"/>
  <c r="AO78" i="1" s="1"/>
  <c r="AP79" i="1"/>
  <c r="AO79" i="1" s="1"/>
  <c r="AP80" i="1"/>
  <c r="AO80" i="1" s="1"/>
  <c r="AQ80" i="1" s="1"/>
  <c r="AP81" i="1"/>
  <c r="AO81" i="1" s="1"/>
  <c r="AP82" i="1"/>
  <c r="AO82" i="1" s="1"/>
  <c r="AP83" i="1"/>
  <c r="AO83" i="1" s="1"/>
  <c r="AP84" i="1"/>
  <c r="AO84" i="1" s="1"/>
  <c r="AQ84" i="1" s="1"/>
  <c r="AP85" i="1"/>
  <c r="AO85" i="1" s="1"/>
  <c r="AP86" i="1"/>
  <c r="AO86" i="1" s="1"/>
  <c r="AP87" i="1"/>
  <c r="AO87" i="1" s="1"/>
  <c r="AP88" i="1"/>
  <c r="AO88" i="1" s="1"/>
  <c r="AQ88" i="1" s="1"/>
  <c r="AP89" i="1"/>
  <c r="AO89" i="1" s="1"/>
  <c r="AP90" i="1"/>
  <c r="AO90" i="1" s="1"/>
  <c r="AP91" i="1"/>
  <c r="AO91" i="1" s="1"/>
  <c r="AP92" i="1"/>
  <c r="AO92" i="1" s="1"/>
  <c r="AQ92" i="1" s="1"/>
  <c r="AP93" i="1"/>
  <c r="AO93" i="1" s="1"/>
  <c r="AP94" i="1"/>
  <c r="AO94" i="1" s="1"/>
  <c r="AP95" i="1"/>
  <c r="AO95" i="1" s="1"/>
  <c r="AP96" i="1"/>
  <c r="AO96" i="1" s="1"/>
  <c r="AQ96" i="1" s="1"/>
  <c r="AP97" i="1"/>
  <c r="AO97" i="1" s="1"/>
  <c r="AP98" i="1"/>
  <c r="AO98" i="1" s="1"/>
  <c r="AP99" i="1"/>
  <c r="AO99" i="1" s="1"/>
  <c r="AP100" i="1"/>
  <c r="AO100" i="1" s="1"/>
  <c r="AQ100" i="1" s="1"/>
  <c r="AP101" i="1"/>
  <c r="AO101" i="1" s="1"/>
  <c r="AP102" i="1"/>
  <c r="AO102" i="1" s="1"/>
  <c r="AP103" i="1"/>
  <c r="AO103" i="1" s="1"/>
  <c r="AP104" i="1"/>
  <c r="AO104" i="1" s="1"/>
  <c r="AQ104" i="1" s="1"/>
  <c r="AP105" i="1"/>
  <c r="AO105" i="1" s="1"/>
  <c r="AP106" i="1"/>
  <c r="AO106" i="1" s="1"/>
  <c r="AP107" i="1"/>
  <c r="AO107" i="1" s="1"/>
  <c r="AP42" i="1"/>
  <c r="AO42" i="1" s="1"/>
  <c r="AP12" i="1"/>
  <c r="AP13" i="1"/>
  <c r="AP14" i="1"/>
  <c r="AP15" i="1"/>
  <c r="AP16" i="1"/>
  <c r="AP17" i="1"/>
  <c r="AO18" i="1" s="1"/>
  <c r="AP18" i="1" s="1"/>
  <c r="AO19" i="1" s="1"/>
  <c r="AP24" i="1"/>
  <c r="AP25" i="1"/>
  <c r="AP26" i="1"/>
  <c r="AP27" i="1"/>
  <c r="AP30" i="1"/>
  <c r="AP31" i="1"/>
  <c r="AP32" i="1"/>
  <c r="AP33" i="1"/>
  <c r="AP34" i="1"/>
  <c r="AP11" i="1"/>
  <c r="AM135" i="1"/>
  <c r="AL135" i="1" s="1"/>
  <c r="AN135" i="1" s="1"/>
  <c r="AM134" i="1"/>
  <c r="AL134" i="1" s="1"/>
  <c r="AN134" i="1" s="1"/>
  <c r="AM133" i="1"/>
  <c r="AL133" i="1" s="1"/>
  <c r="AN133" i="1" s="1"/>
  <c r="AM132" i="1"/>
  <c r="AL132" i="1" s="1"/>
  <c r="AN132" i="1" s="1"/>
  <c r="AM131" i="1"/>
  <c r="AM130" i="1"/>
  <c r="AM129" i="1"/>
  <c r="AM128" i="1"/>
  <c r="AL128" i="1" s="1"/>
  <c r="AN128" i="1" s="1"/>
  <c r="AM109" i="1"/>
  <c r="AL109" i="1" s="1"/>
  <c r="AN109" i="1" s="1"/>
  <c r="AM108" i="1"/>
  <c r="AL108" i="1" s="1"/>
  <c r="AN108" i="1" s="1"/>
  <c r="AM114" i="1"/>
  <c r="AL114" i="1" s="1"/>
  <c r="AN114" i="1" s="1"/>
  <c r="AM115" i="1"/>
  <c r="AL115" i="1" s="1"/>
  <c r="AN115" i="1" s="1"/>
  <c r="AM116" i="1"/>
  <c r="AM117" i="1"/>
  <c r="AM118" i="1"/>
  <c r="AM119" i="1"/>
  <c r="AL119" i="1" s="1"/>
  <c r="AN119" i="1" s="1"/>
  <c r="AM120" i="1"/>
  <c r="AL120" i="1" s="1"/>
  <c r="AN120" i="1" s="1"/>
  <c r="AM121" i="1"/>
  <c r="AL121" i="1" s="1"/>
  <c r="AN121" i="1" s="1"/>
  <c r="AM122" i="1"/>
  <c r="AM123" i="1"/>
  <c r="AL123" i="1" s="1"/>
  <c r="AN123" i="1" s="1"/>
  <c r="AM124" i="1"/>
  <c r="AL124" i="1" s="1"/>
  <c r="AN124" i="1" s="1"/>
  <c r="AM125" i="1"/>
  <c r="AL125" i="1" s="1"/>
  <c r="AN125" i="1" s="1"/>
  <c r="AM126" i="1"/>
  <c r="AL126" i="1" s="1"/>
  <c r="AN126" i="1" s="1"/>
  <c r="AM127" i="1"/>
  <c r="AL127" i="1" s="1"/>
  <c r="AN127" i="1" s="1"/>
  <c r="AL131" i="1"/>
  <c r="AN131" i="1" s="1"/>
  <c r="AM113" i="1"/>
  <c r="AL113" i="1" s="1"/>
  <c r="AN113" i="1" s="1"/>
  <c r="AM43" i="1"/>
  <c r="AL43" i="1" s="1"/>
  <c r="AN43" i="1" s="1"/>
  <c r="AM44" i="1"/>
  <c r="AL44" i="1" s="1"/>
  <c r="AN44" i="1" s="1"/>
  <c r="AM45" i="1"/>
  <c r="AL45" i="1" s="1"/>
  <c r="AN45" i="1" s="1"/>
  <c r="AM46" i="1"/>
  <c r="AL46" i="1" s="1"/>
  <c r="AN46" i="1" s="1"/>
  <c r="AM47" i="1"/>
  <c r="AM48" i="1"/>
  <c r="AL48" i="1" s="1"/>
  <c r="AN48" i="1" s="1"/>
  <c r="AM49" i="1"/>
  <c r="AL49" i="1" s="1"/>
  <c r="AN49" i="1" s="1"/>
  <c r="AM50" i="1"/>
  <c r="AL50" i="1" s="1"/>
  <c r="AN50" i="1" s="1"/>
  <c r="AM51" i="1"/>
  <c r="AM52" i="1"/>
  <c r="AL52" i="1" s="1"/>
  <c r="AN52" i="1" s="1"/>
  <c r="AM53" i="1"/>
  <c r="AL53" i="1" s="1"/>
  <c r="AN53" i="1" s="1"/>
  <c r="AM54" i="1"/>
  <c r="AL54" i="1" s="1"/>
  <c r="AN54" i="1" s="1"/>
  <c r="AM55" i="1"/>
  <c r="AM56" i="1"/>
  <c r="AL56" i="1" s="1"/>
  <c r="AN56" i="1" s="1"/>
  <c r="AM57" i="1"/>
  <c r="AL57" i="1" s="1"/>
  <c r="AN57" i="1" s="1"/>
  <c r="AM58" i="1"/>
  <c r="AL58" i="1" s="1"/>
  <c r="AN58" i="1" s="1"/>
  <c r="AM59" i="1"/>
  <c r="AL59" i="1" s="1"/>
  <c r="AN59" i="1" s="1"/>
  <c r="AM60" i="1"/>
  <c r="AL60" i="1" s="1"/>
  <c r="AN60" i="1" s="1"/>
  <c r="AM61" i="1"/>
  <c r="AL61" i="1" s="1"/>
  <c r="AN61" i="1" s="1"/>
  <c r="AM62" i="1"/>
  <c r="AL62" i="1" s="1"/>
  <c r="AN62" i="1" s="1"/>
  <c r="AM63" i="1"/>
  <c r="AM64" i="1"/>
  <c r="AL64" i="1" s="1"/>
  <c r="AN64" i="1" s="1"/>
  <c r="AM65" i="1"/>
  <c r="AL65" i="1" s="1"/>
  <c r="AN65" i="1" s="1"/>
  <c r="AM66" i="1"/>
  <c r="AL66" i="1" s="1"/>
  <c r="AN66" i="1" s="1"/>
  <c r="AM67" i="1"/>
  <c r="AM68" i="1"/>
  <c r="AL68" i="1" s="1"/>
  <c r="AN68" i="1" s="1"/>
  <c r="AM69" i="1"/>
  <c r="AL69" i="1" s="1"/>
  <c r="AN69" i="1" s="1"/>
  <c r="AM70" i="1"/>
  <c r="AL70" i="1" s="1"/>
  <c r="AN70" i="1" s="1"/>
  <c r="AM71" i="1"/>
  <c r="AL71" i="1" s="1"/>
  <c r="AN71" i="1" s="1"/>
  <c r="AM72" i="1"/>
  <c r="AL72" i="1" s="1"/>
  <c r="AN72" i="1" s="1"/>
  <c r="AM73" i="1"/>
  <c r="AL73" i="1" s="1"/>
  <c r="AN73" i="1" s="1"/>
  <c r="AM74" i="1"/>
  <c r="AL74" i="1" s="1"/>
  <c r="AN74" i="1" s="1"/>
  <c r="AM75" i="1"/>
  <c r="AM76" i="1"/>
  <c r="AL76" i="1" s="1"/>
  <c r="AN76" i="1" s="1"/>
  <c r="AM77" i="1"/>
  <c r="AL77" i="1" s="1"/>
  <c r="AN77" i="1" s="1"/>
  <c r="AM78" i="1"/>
  <c r="AL78" i="1" s="1"/>
  <c r="AN78" i="1" s="1"/>
  <c r="AM79" i="1"/>
  <c r="AM80" i="1"/>
  <c r="AL80" i="1" s="1"/>
  <c r="AN80" i="1" s="1"/>
  <c r="AM81" i="1"/>
  <c r="AL81" i="1" s="1"/>
  <c r="AN81" i="1" s="1"/>
  <c r="AM82" i="1"/>
  <c r="AL82" i="1" s="1"/>
  <c r="AN82" i="1" s="1"/>
  <c r="AM83" i="1"/>
  <c r="AM84" i="1"/>
  <c r="AL84" i="1" s="1"/>
  <c r="AN84" i="1" s="1"/>
  <c r="AM85" i="1"/>
  <c r="AL85" i="1" s="1"/>
  <c r="AN85" i="1" s="1"/>
  <c r="AM86" i="1"/>
  <c r="AL86" i="1" s="1"/>
  <c r="AN86" i="1" s="1"/>
  <c r="AM87" i="1"/>
  <c r="AM88" i="1"/>
  <c r="AL88" i="1" s="1"/>
  <c r="AN88" i="1" s="1"/>
  <c r="AM89" i="1"/>
  <c r="AL89" i="1" s="1"/>
  <c r="AN89" i="1" s="1"/>
  <c r="AM90" i="1"/>
  <c r="AL90" i="1" s="1"/>
  <c r="AN90" i="1" s="1"/>
  <c r="AM91" i="1"/>
  <c r="AM92" i="1"/>
  <c r="AL92" i="1" s="1"/>
  <c r="AN92" i="1" s="1"/>
  <c r="AM93" i="1"/>
  <c r="AL93" i="1" s="1"/>
  <c r="AN93" i="1" s="1"/>
  <c r="AM94" i="1"/>
  <c r="AL94" i="1" s="1"/>
  <c r="AN94" i="1" s="1"/>
  <c r="AM95" i="1"/>
  <c r="AL95" i="1" s="1"/>
  <c r="AN95" i="1" s="1"/>
  <c r="AM96" i="1"/>
  <c r="AL96" i="1" s="1"/>
  <c r="AN96" i="1" s="1"/>
  <c r="AM97" i="1"/>
  <c r="AL97" i="1" s="1"/>
  <c r="AN97" i="1" s="1"/>
  <c r="AM98" i="1"/>
  <c r="AL98" i="1" s="1"/>
  <c r="AN98" i="1" s="1"/>
  <c r="AM99" i="1"/>
  <c r="AM100" i="1"/>
  <c r="AL100" i="1" s="1"/>
  <c r="AN100" i="1" s="1"/>
  <c r="AM101" i="1"/>
  <c r="AL101" i="1" s="1"/>
  <c r="AN101" i="1" s="1"/>
  <c r="AM102" i="1"/>
  <c r="AL102" i="1" s="1"/>
  <c r="AN102" i="1" s="1"/>
  <c r="AM103" i="1"/>
  <c r="AM104" i="1"/>
  <c r="AL104" i="1" s="1"/>
  <c r="AN104" i="1" s="1"/>
  <c r="AM105" i="1"/>
  <c r="AL105" i="1" s="1"/>
  <c r="AN105" i="1" s="1"/>
  <c r="AM106" i="1"/>
  <c r="AL106" i="1" s="1"/>
  <c r="AN106" i="1" s="1"/>
  <c r="AM107" i="1"/>
  <c r="AL107" i="1" s="1"/>
  <c r="AN107" i="1" s="1"/>
  <c r="AM42" i="1"/>
  <c r="AL42" i="1" s="1"/>
  <c r="AN42" i="1" s="1"/>
  <c r="AL116" i="1"/>
  <c r="AN116" i="1" s="1"/>
  <c r="AL117" i="1"/>
  <c r="AN117" i="1" s="1"/>
  <c r="AL118" i="1"/>
  <c r="AN118" i="1" s="1"/>
  <c r="AL122" i="1"/>
  <c r="AN122" i="1" s="1"/>
  <c r="AL129" i="1"/>
  <c r="AN129" i="1" s="1"/>
  <c r="AL130" i="1"/>
  <c r="AN130" i="1" s="1"/>
  <c r="AL41" i="1"/>
  <c r="AN41" i="1" s="1"/>
  <c r="AL47" i="1"/>
  <c r="AN47" i="1" s="1"/>
  <c r="AL51" i="1"/>
  <c r="AN51" i="1" s="1"/>
  <c r="AL55" i="1"/>
  <c r="AN55" i="1" s="1"/>
  <c r="AL63" i="1"/>
  <c r="AN63" i="1" s="1"/>
  <c r="AL67" i="1"/>
  <c r="AN67" i="1" s="1"/>
  <c r="AL75" i="1"/>
  <c r="AN75" i="1" s="1"/>
  <c r="AL79" i="1"/>
  <c r="AN79" i="1" s="1"/>
  <c r="AL83" i="1"/>
  <c r="AN83" i="1" s="1"/>
  <c r="AL87" i="1"/>
  <c r="AN87" i="1" s="1"/>
  <c r="AL91" i="1"/>
  <c r="AN91" i="1" s="1"/>
  <c r="AL99" i="1"/>
  <c r="AN99" i="1" s="1"/>
  <c r="AL103" i="1"/>
  <c r="AN103" i="1" s="1"/>
  <c r="AL39" i="1"/>
  <c r="AN39" i="1" s="1"/>
  <c r="AN12" i="1"/>
  <c r="AN13" i="1"/>
  <c r="AN14" i="1"/>
  <c r="AN15" i="1"/>
  <c r="AN16" i="1"/>
  <c r="AN17" i="1"/>
  <c r="AN18" i="1"/>
  <c r="AN19" i="1"/>
  <c r="AN20" i="1"/>
  <c r="AN21" i="1"/>
  <c r="AN22" i="1"/>
  <c r="AN23" i="1"/>
  <c r="AN24" i="1"/>
  <c r="AN25" i="1"/>
  <c r="AN26" i="1"/>
  <c r="AN27" i="1"/>
  <c r="AN30" i="1"/>
  <c r="AN31" i="1"/>
  <c r="AN32" i="1"/>
  <c r="AN33" i="1"/>
  <c r="AN34" i="1"/>
  <c r="AM14" i="1"/>
  <c r="AK129" i="1"/>
  <c r="AK130" i="1"/>
  <c r="AK131" i="1"/>
  <c r="AK132" i="1"/>
  <c r="AK133" i="1"/>
  <c r="AK134" i="1"/>
  <c r="AK135" i="1"/>
  <c r="AJ135" i="1" s="1"/>
  <c r="AK128" i="1"/>
  <c r="AK109" i="1"/>
  <c r="AK108" i="1"/>
  <c r="AK114" i="1"/>
  <c r="AK115" i="1"/>
  <c r="AK116" i="1"/>
  <c r="AK117" i="1"/>
  <c r="AK118" i="1"/>
  <c r="AK119" i="1"/>
  <c r="AK120" i="1"/>
  <c r="AK121" i="1"/>
  <c r="AK122" i="1"/>
  <c r="AK123" i="1"/>
  <c r="AK124" i="1"/>
  <c r="AK125" i="1"/>
  <c r="AK126" i="1"/>
  <c r="AK127" i="1"/>
  <c r="AK113"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42" i="1"/>
  <c r="AJ41" i="1"/>
  <c r="AJ39" i="1"/>
  <c r="AH41" i="1"/>
  <c r="AH39" i="1"/>
  <c r="AI129" i="1"/>
  <c r="AH129" i="1" s="1"/>
  <c r="AI130" i="1"/>
  <c r="AH130" i="1" s="1"/>
  <c r="AI131" i="1"/>
  <c r="AH131" i="1" s="1"/>
  <c r="AI132" i="1"/>
  <c r="AH132" i="1" s="1"/>
  <c r="AI133" i="1"/>
  <c r="AH133" i="1" s="1"/>
  <c r="AI134" i="1"/>
  <c r="AH134" i="1" s="1"/>
  <c r="AI135" i="1"/>
  <c r="AH135" i="1" s="1"/>
  <c r="AI128" i="1"/>
  <c r="AH128" i="1" s="1"/>
  <c r="AI114" i="1"/>
  <c r="AH114" i="1" s="1"/>
  <c r="AI115" i="1"/>
  <c r="AH115" i="1" s="1"/>
  <c r="AI116" i="1"/>
  <c r="AH116" i="1" s="1"/>
  <c r="AI117" i="1"/>
  <c r="AH117" i="1" s="1"/>
  <c r="AI118" i="1"/>
  <c r="AH118" i="1" s="1"/>
  <c r="AI119" i="1"/>
  <c r="AH119" i="1" s="1"/>
  <c r="AI120" i="1"/>
  <c r="AH120" i="1" s="1"/>
  <c r="AI121" i="1"/>
  <c r="AH121" i="1" s="1"/>
  <c r="AI122" i="1"/>
  <c r="AH122" i="1" s="1"/>
  <c r="AI123" i="1"/>
  <c r="AH123" i="1" s="1"/>
  <c r="AI124" i="1"/>
  <c r="AH124" i="1" s="1"/>
  <c r="AI125" i="1"/>
  <c r="AH125" i="1" s="1"/>
  <c r="AI126" i="1"/>
  <c r="AH126" i="1" s="1"/>
  <c r="AI127" i="1"/>
  <c r="AH127" i="1" s="1"/>
  <c r="AI113" i="1"/>
  <c r="AH113" i="1" s="1"/>
  <c r="AI109" i="1"/>
  <c r="AH109" i="1" s="1"/>
  <c r="AI108" i="1"/>
  <c r="AH108" i="1" s="1"/>
  <c r="AI43" i="1"/>
  <c r="AH43" i="1" s="1"/>
  <c r="AI44" i="1"/>
  <c r="AH44" i="1" s="1"/>
  <c r="AI45" i="1"/>
  <c r="AH45" i="1" s="1"/>
  <c r="AI46" i="1"/>
  <c r="AH46" i="1" s="1"/>
  <c r="AI47" i="1"/>
  <c r="AH47" i="1" s="1"/>
  <c r="AI48" i="1"/>
  <c r="AH48" i="1" s="1"/>
  <c r="AI49" i="1"/>
  <c r="AH49" i="1" s="1"/>
  <c r="AI50" i="1"/>
  <c r="AH50" i="1" s="1"/>
  <c r="AI51" i="1"/>
  <c r="AH51" i="1" s="1"/>
  <c r="AI52" i="1"/>
  <c r="AH52" i="1" s="1"/>
  <c r="AI53" i="1"/>
  <c r="AH53" i="1" s="1"/>
  <c r="AI54" i="1"/>
  <c r="AH54" i="1" s="1"/>
  <c r="AI55" i="1"/>
  <c r="AH55" i="1" s="1"/>
  <c r="AI56" i="1"/>
  <c r="AH56" i="1" s="1"/>
  <c r="AI57" i="1"/>
  <c r="AH57" i="1" s="1"/>
  <c r="AI58" i="1"/>
  <c r="AH58" i="1" s="1"/>
  <c r="AI59" i="1"/>
  <c r="AH59" i="1" s="1"/>
  <c r="AI60" i="1"/>
  <c r="AH60" i="1" s="1"/>
  <c r="AI61" i="1"/>
  <c r="AH61" i="1" s="1"/>
  <c r="AI62" i="1"/>
  <c r="AH62" i="1" s="1"/>
  <c r="AI63" i="1"/>
  <c r="AH63" i="1" s="1"/>
  <c r="AI64" i="1"/>
  <c r="AH64" i="1" s="1"/>
  <c r="AI65" i="1"/>
  <c r="AH65" i="1" s="1"/>
  <c r="AI66" i="1"/>
  <c r="AH66" i="1" s="1"/>
  <c r="AI67" i="1"/>
  <c r="AH67" i="1" s="1"/>
  <c r="AI68" i="1"/>
  <c r="AH68" i="1" s="1"/>
  <c r="AI69" i="1"/>
  <c r="AH69" i="1" s="1"/>
  <c r="AI70" i="1"/>
  <c r="AH70" i="1" s="1"/>
  <c r="AI71" i="1"/>
  <c r="AH71" i="1" s="1"/>
  <c r="AI72" i="1"/>
  <c r="AH72" i="1" s="1"/>
  <c r="AI73" i="1"/>
  <c r="AH73" i="1" s="1"/>
  <c r="AI74" i="1"/>
  <c r="AH74" i="1" s="1"/>
  <c r="AI75" i="1"/>
  <c r="AH75" i="1" s="1"/>
  <c r="AI76" i="1"/>
  <c r="AH76" i="1" s="1"/>
  <c r="AI77" i="1"/>
  <c r="AH77" i="1" s="1"/>
  <c r="AI78" i="1"/>
  <c r="AH78" i="1" s="1"/>
  <c r="AI79" i="1"/>
  <c r="AH79" i="1" s="1"/>
  <c r="AI80" i="1"/>
  <c r="AH80" i="1" s="1"/>
  <c r="AI81" i="1"/>
  <c r="AH81" i="1" s="1"/>
  <c r="AI82" i="1"/>
  <c r="AH82" i="1" s="1"/>
  <c r="AI83" i="1"/>
  <c r="AH83" i="1" s="1"/>
  <c r="AI84" i="1"/>
  <c r="AH84" i="1" s="1"/>
  <c r="AI85" i="1"/>
  <c r="AH85" i="1" s="1"/>
  <c r="AI86" i="1"/>
  <c r="AH86" i="1" s="1"/>
  <c r="AI87" i="1"/>
  <c r="AH87" i="1" s="1"/>
  <c r="AI88" i="1"/>
  <c r="AH88" i="1" s="1"/>
  <c r="AI89" i="1"/>
  <c r="AH89" i="1" s="1"/>
  <c r="AI90" i="1"/>
  <c r="AH90" i="1" s="1"/>
  <c r="AI91" i="1"/>
  <c r="AH91" i="1" s="1"/>
  <c r="AI92" i="1"/>
  <c r="AH92" i="1" s="1"/>
  <c r="AI93" i="1"/>
  <c r="AH93" i="1" s="1"/>
  <c r="AI94" i="1"/>
  <c r="AH94" i="1" s="1"/>
  <c r="AI95" i="1"/>
  <c r="AH95" i="1" s="1"/>
  <c r="AI96" i="1"/>
  <c r="AH96" i="1" s="1"/>
  <c r="AI97" i="1"/>
  <c r="AH97" i="1" s="1"/>
  <c r="AI98" i="1"/>
  <c r="AH98" i="1" s="1"/>
  <c r="AI99" i="1"/>
  <c r="AH99" i="1" s="1"/>
  <c r="AI100" i="1"/>
  <c r="AH100" i="1" s="1"/>
  <c r="AI101" i="1"/>
  <c r="AH101" i="1" s="1"/>
  <c r="AI102" i="1"/>
  <c r="AH102" i="1" s="1"/>
  <c r="AI103" i="1"/>
  <c r="AH103" i="1" s="1"/>
  <c r="AI104" i="1"/>
  <c r="AH104" i="1" s="1"/>
  <c r="AI105" i="1"/>
  <c r="AH105" i="1" s="1"/>
  <c r="AI106" i="1"/>
  <c r="AH106" i="1" s="1"/>
  <c r="AI107" i="1"/>
  <c r="AH107" i="1" s="1"/>
  <c r="AI42" i="1"/>
  <c r="AH42" i="1" s="1"/>
  <c r="AD129" i="1"/>
  <c r="AD130" i="1"/>
  <c r="AD131" i="1"/>
  <c r="AD132" i="1"/>
  <c r="AD133" i="1"/>
  <c r="AD134" i="1"/>
  <c r="AD135" i="1"/>
  <c r="AD128" i="1"/>
  <c r="AD114" i="1"/>
  <c r="AD115" i="1"/>
  <c r="AD116" i="1"/>
  <c r="AD117" i="1"/>
  <c r="AD118" i="1"/>
  <c r="AD119" i="1"/>
  <c r="AD120" i="1"/>
  <c r="AD121" i="1"/>
  <c r="AD122" i="1"/>
  <c r="AD123" i="1"/>
  <c r="AD124" i="1"/>
  <c r="AD125" i="1"/>
  <c r="AD126" i="1"/>
  <c r="AD127" i="1"/>
  <c r="AD113" i="1"/>
  <c r="AD109" i="1"/>
  <c r="AD108"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42" i="1"/>
  <c r="V76" i="1"/>
  <c r="V77" i="1"/>
  <c r="V78" i="1"/>
  <c r="X78" i="1" s="1"/>
  <c r="T43" i="1"/>
  <c r="T44" i="1"/>
  <c r="T45" i="1"/>
  <c r="T46" i="1"/>
  <c r="T47" i="1"/>
  <c r="T48" i="1"/>
  <c r="T49" i="1"/>
  <c r="T50" i="1"/>
  <c r="T51" i="1"/>
  <c r="T52" i="1"/>
  <c r="T53" i="1"/>
  <c r="T54" i="1"/>
  <c r="T55" i="1"/>
  <c r="T56" i="1"/>
  <c r="T57" i="1"/>
  <c r="T58" i="1"/>
  <c r="T59" i="1"/>
  <c r="T60" i="1"/>
  <c r="T61" i="1"/>
  <c r="T62" i="1"/>
  <c r="T63" i="1"/>
  <c r="T64" i="1"/>
  <c r="T65" i="1"/>
  <c r="T66" i="1"/>
  <c r="T67" i="1"/>
  <c r="T68" i="1"/>
  <c r="V68" i="1" s="1"/>
  <c r="W68" i="1" s="1"/>
  <c r="T42" i="1"/>
  <c r="Q12" i="1"/>
  <c r="R12" i="1"/>
  <c r="Q13" i="1"/>
  <c r="R13" i="1"/>
  <c r="Q14" i="1"/>
  <c r="R14" i="1"/>
  <c r="Q15" i="1"/>
  <c r="R15" i="1"/>
  <c r="Q16" i="1"/>
  <c r="R16" i="1"/>
  <c r="Q17" i="1"/>
  <c r="R17" i="1"/>
  <c r="Q21" i="1"/>
  <c r="R21" i="1"/>
  <c r="Q22" i="1"/>
  <c r="R22" i="1"/>
  <c r="Q23" i="1"/>
  <c r="R23" i="1"/>
  <c r="Q24" i="1"/>
  <c r="R24" i="1"/>
  <c r="Q25" i="1"/>
  <c r="R25" i="1"/>
  <c r="Q26" i="1"/>
  <c r="R26" i="1"/>
  <c r="Q27" i="1"/>
  <c r="R27" i="1"/>
  <c r="Q30" i="1"/>
  <c r="R30" i="1"/>
  <c r="Q31" i="1"/>
  <c r="R31" i="1"/>
  <c r="Q32" i="1"/>
  <c r="R32" i="1"/>
  <c r="Q33" i="1"/>
  <c r="R33" i="1"/>
  <c r="Q34" i="1"/>
  <c r="R34" i="1"/>
  <c r="R11" i="1"/>
  <c r="Q11" i="1"/>
  <c r="P129" i="1"/>
  <c r="P130" i="1"/>
  <c r="P131" i="1"/>
  <c r="P132" i="1"/>
  <c r="P133" i="1"/>
  <c r="P134" i="1"/>
  <c r="P135" i="1"/>
  <c r="P128" i="1"/>
  <c r="P114" i="1"/>
  <c r="P115" i="1"/>
  <c r="P116" i="1"/>
  <c r="P117" i="1"/>
  <c r="P118" i="1"/>
  <c r="P119" i="1"/>
  <c r="P120" i="1"/>
  <c r="P121" i="1"/>
  <c r="P122" i="1"/>
  <c r="P123" i="1"/>
  <c r="P124" i="1"/>
  <c r="P125" i="1"/>
  <c r="P126" i="1"/>
  <c r="P127" i="1"/>
  <c r="P113"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O42" i="1" s="1"/>
  <c r="R42" i="1" s="1"/>
  <c r="I129" i="1"/>
  <c r="I130" i="1"/>
  <c r="I131" i="1"/>
  <c r="I132" i="1"/>
  <c r="I133" i="1"/>
  <c r="I134" i="1"/>
  <c r="I135" i="1"/>
  <c r="I128" i="1"/>
  <c r="K128" i="1" s="1"/>
  <c r="I114" i="1"/>
  <c r="I115" i="1"/>
  <c r="I116" i="1"/>
  <c r="I117" i="1"/>
  <c r="I118" i="1"/>
  <c r="I119" i="1"/>
  <c r="I120" i="1"/>
  <c r="I121" i="1"/>
  <c r="I122" i="1"/>
  <c r="I123" i="1"/>
  <c r="I124" i="1"/>
  <c r="I125" i="1"/>
  <c r="I126" i="1"/>
  <c r="I127" i="1"/>
  <c r="I113" i="1"/>
  <c r="I109" i="1"/>
  <c r="I108"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42" i="1"/>
  <c r="E127" i="1"/>
  <c r="E128" i="1"/>
  <c r="E129" i="1"/>
  <c r="E131" i="1"/>
  <c r="E132" i="1"/>
  <c r="E133" i="1"/>
  <c r="E135" i="1"/>
  <c r="E126" i="1"/>
  <c r="E120" i="1"/>
  <c r="E119" i="1"/>
  <c r="E118" i="1"/>
  <c r="E117" i="1"/>
  <c r="E109" i="1"/>
  <c r="E108" i="1"/>
  <c r="E106" i="1"/>
  <c r="E107" i="1" l="1"/>
  <c r="U68" i="1"/>
  <c r="X68" i="1"/>
  <c r="U76" i="1"/>
  <c r="X76" i="1"/>
  <c r="U77" i="1"/>
  <c r="X77" i="1"/>
  <c r="AQ19" i="1"/>
  <c r="AR19" i="1"/>
  <c r="AP19" i="1"/>
  <c r="AO20" i="1" s="1"/>
  <c r="AR18" i="1"/>
  <c r="AQ18" i="1"/>
  <c r="AR39" i="1"/>
  <c r="AR41" i="1"/>
  <c r="L128" i="1"/>
  <c r="M128" i="1"/>
  <c r="J128" i="1"/>
  <c r="AQ106" i="1"/>
  <c r="AR106" i="1"/>
  <c r="AQ102" i="1"/>
  <c r="AR102" i="1"/>
  <c r="AQ98" i="1"/>
  <c r="AR98" i="1"/>
  <c r="AQ94" i="1"/>
  <c r="AR94" i="1"/>
  <c r="AQ90" i="1"/>
  <c r="AR90" i="1"/>
  <c r="AQ86" i="1"/>
  <c r="AR86" i="1"/>
  <c r="AQ82" i="1"/>
  <c r="AR82" i="1"/>
  <c r="AQ78" i="1"/>
  <c r="AR78" i="1"/>
  <c r="AQ74" i="1"/>
  <c r="AR74" i="1"/>
  <c r="AQ70" i="1"/>
  <c r="AR70" i="1"/>
  <c r="AQ66" i="1"/>
  <c r="AR66" i="1"/>
  <c r="AQ62" i="1"/>
  <c r="AR62" i="1"/>
  <c r="AQ58" i="1"/>
  <c r="AR58" i="1"/>
  <c r="AQ54" i="1"/>
  <c r="AR54" i="1"/>
  <c r="AR50" i="1"/>
  <c r="AQ50" i="1"/>
  <c r="AR46" i="1"/>
  <c r="AQ46" i="1"/>
  <c r="AQ113" i="1"/>
  <c r="AR113" i="1"/>
  <c r="AQ124" i="1"/>
  <c r="AR124" i="1"/>
  <c r="AQ120" i="1"/>
  <c r="AR120" i="1"/>
  <c r="AQ116" i="1"/>
  <c r="AR116" i="1"/>
  <c r="AR109" i="1"/>
  <c r="AQ109" i="1"/>
  <c r="AQ133" i="1"/>
  <c r="AR133" i="1"/>
  <c r="AQ129" i="1"/>
  <c r="AR129" i="1"/>
  <c r="N128" i="1"/>
  <c r="AR105" i="1"/>
  <c r="AQ105" i="1"/>
  <c r="AR101" i="1"/>
  <c r="AQ101" i="1"/>
  <c r="AR97" i="1"/>
  <c r="AQ97" i="1"/>
  <c r="AR93" i="1"/>
  <c r="AQ93" i="1"/>
  <c r="AR89" i="1"/>
  <c r="AQ89" i="1"/>
  <c r="AR85" i="1"/>
  <c r="AQ85" i="1"/>
  <c r="AR81" i="1"/>
  <c r="AQ81" i="1"/>
  <c r="AR77" i="1"/>
  <c r="AQ77" i="1"/>
  <c r="AR73" i="1"/>
  <c r="AQ73" i="1"/>
  <c r="AR69" i="1"/>
  <c r="AQ69" i="1"/>
  <c r="AR65" i="1"/>
  <c r="AQ65" i="1"/>
  <c r="AR61" i="1"/>
  <c r="AQ61" i="1"/>
  <c r="AR57" i="1"/>
  <c r="AQ57" i="1"/>
  <c r="AQ53" i="1"/>
  <c r="AR53" i="1"/>
  <c r="AQ49" i="1"/>
  <c r="AR49" i="1"/>
  <c r="AQ45" i="1"/>
  <c r="AR45" i="1"/>
  <c r="AR42" i="1"/>
  <c r="AQ42" i="1"/>
  <c r="AQ126" i="1"/>
  <c r="AR126" i="1"/>
  <c r="AQ122" i="1"/>
  <c r="AR122" i="1"/>
  <c r="AQ118" i="1"/>
  <c r="AR118" i="1"/>
  <c r="AQ114" i="1"/>
  <c r="AR114" i="1"/>
  <c r="AR107" i="1"/>
  <c r="AQ107" i="1"/>
  <c r="AR103" i="1"/>
  <c r="AQ103" i="1"/>
  <c r="AR99" i="1"/>
  <c r="AQ99" i="1"/>
  <c r="AR95" i="1"/>
  <c r="AQ95" i="1"/>
  <c r="AR91" i="1"/>
  <c r="AQ91" i="1"/>
  <c r="AR87" i="1"/>
  <c r="AQ87" i="1"/>
  <c r="AR83" i="1"/>
  <c r="AQ83" i="1"/>
  <c r="AR79" i="1"/>
  <c r="AQ79" i="1"/>
  <c r="AR75" i="1"/>
  <c r="AQ75" i="1"/>
  <c r="AR71" i="1"/>
  <c r="AQ71" i="1"/>
  <c r="AR67" i="1"/>
  <c r="AQ67" i="1"/>
  <c r="AR63" i="1"/>
  <c r="AQ63" i="1"/>
  <c r="AR59" i="1"/>
  <c r="AQ59" i="1"/>
  <c r="AR55" i="1"/>
  <c r="AQ55" i="1"/>
  <c r="AQ51" i="1"/>
  <c r="AR51" i="1"/>
  <c r="AQ47" i="1"/>
  <c r="AR47" i="1"/>
  <c r="AQ43" i="1"/>
  <c r="AR43" i="1"/>
  <c r="AQ125" i="1"/>
  <c r="AR125" i="1"/>
  <c r="AQ121" i="1"/>
  <c r="AR121" i="1"/>
  <c r="AQ117" i="1"/>
  <c r="AR117" i="1"/>
  <c r="AQ108" i="1"/>
  <c r="AR108" i="1"/>
  <c r="AQ134" i="1"/>
  <c r="AR134" i="1"/>
  <c r="AQ130" i="1"/>
  <c r="AR130" i="1"/>
  <c r="AR52" i="1"/>
  <c r="AR104" i="1"/>
  <c r="AR100" i="1"/>
  <c r="AR96" i="1"/>
  <c r="AR92" i="1"/>
  <c r="AR88" i="1"/>
  <c r="AR84" i="1"/>
  <c r="AR80" i="1"/>
  <c r="AR76" i="1"/>
  <c r="AR72" i="1"/>
  <c r="AR68" i="1"/>
  <c r="AR64" i="1"/>
  <c r="AR60" i="1"/>
  <c r="AR56" i="1"/>
  <c r="AQ132" i="1"/>
  <c r="AR132" i="1"/>
  <c r="AQ128" i="1"/>
  <c r="AR128" i="1"/>
  <c r="AQ48" i="1"/>
  <c r="AQ44" i="1"/>
  <c r="AQ135" i="1"/>
  <c r="AR135" i="1"/>
  <c r="AQ131" i="1"/>
  <c r="AR131" i="1"/>
  <c r="AQ127" i="1"/>
  <c r="AR127" i="1"/>
  <c r="AQ123" i="1"/>
  <c r="AR123" i="1"/>
  <c r="AQ119" i="1"/>
  <c r="AR119" i="1"/>
  <c r="AQ115" i="1"/>
  <c r="AR115" i="1"/>
  <c r="AW130" i="1"/>
  <c r="AW134" i="1"/>
  <c r="Q42" i="1"/>
  <c r="AQ20" i="1" l="1"/>
  <c r="AR20" i="1"/>
  <c r="AP20" i="1"/>
  <c r="E125" i="1" l="1"/>
  <c r="E124" i="1"/>
  <c r="E123" i="1"/>
  <c r="E122" i="1"/>
  <c r="E121" i="1"/>
  <c r="E116" i="1"/>
  <c r="E115" i="1"/>
  <c r="E114" i="1"/>
  <c r="E113"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34" i="1"/>
  <c r="E33" i="1"/>
  <c r="E32" i="1"/>
  <c r="E31" i="1"/>
  <c r="E30" i="1"/>
  <c r="E27" i="1"/>
  <c r="E26" i="1"/>
  <c r="E25" i="1"/>
  <c r="E24" i="1"/>
  <c r="E20" i="1"/>
  <c r="E19" i="1"/>
  <c r="E18" i="1"/>
  <c r="E17" i="1"/>
  <c r="E16" i="1"/>
  <c r="E15" i="1"/>
  <c r="E13" i="1"/>
  <c r="E12" i="1"/>
  <c r="E11" i="1"/>
  <c r="AD12" i="1" l="1"/>
  <c r="AD13" i="1"/>
  <c r="AD14" i="1"/>
  <c r="AD15" i="1"/>
  <c r="AD16" i="1"/>
  <c r="AD17" i="1"/>
  <c r="AC18" i="1" s="1"/>
  <c r="AD18" i="1" s="1"/>
  <c r="AC19" i="1" s="1"/>
  <c r="AD19" i="1" s="1"/>
  <c r="AC20" i="1" s="1"/>
  <c r="AD20" i="1" s="1"/>
  <c r="AD24" i="1"/>
  <c r="AD25" i="1"/>
  <c r="AD26" i="1"/>
  <c r="AD27" i="1"/>
  <c r="AD30" i="1"/>
  <c r="AD31" i="1"/>
  <c r="AD32" i="1"/>
  <c r="AD33" i="1"/>
  <c r="AD34" i="1"/>
  <c r="AD11" i="1"/>
  <c r="V114" i="1"/>
  <c r="X114" i="1" s="1"/>
  <c r="V115" i="1"/>
  <c r="X115" i="1" s="1"/>
  <c r="V116" i="1"/>
  <c r="X116" i="1" s="1"/>
  <c r="V117" i="1"/>
  <c r="X117" i="1" s="1"/>
  <c r="V118" i="1"/>
  <c r="X118" i="1" s="1"/>
  <c r="V119" i="1"/>
  <c r="X119" i="1" s="1"/>
  <c r="V120" i="1"/>
  <c r="X120" i="1" s="1"/>
  <c r="V121" i="1"/>
  <c r="X121" i="1" s="1"/>
  <c r="V122" i="1"/>
  <c r="X122" i="1" s="1"/>
  <c r="V123" i="1"/>
  <c r="X123" i="1" s="1"/>
  <c r="V124" i="1"/>
  <c r="X124" i="1" s="1"/>
  <c r="V125" i="1"/>
  <c r="X125" i="1" s="1"/>
  <c r="V126" i="1"/>
  <c r="X126" i="1" s="1"/>
  <c r="V127" i="1"/>
  <c r="X127" i="1" s="1"/>
  <c r="V128" i="1"/>
  <c r="X128" i="1" s="1"/>
  <c r="V129" i="1"/>
  <c r="X129" i="1" s="1"/>
  <c r="V130" i="1"/>
  <c r="X130" i="1" s="1"/>
  <c r="V131" i="1"/>
  <c r="X131" i="1" s="1"/>
  <c r="V132" i="1"/>
  <c r="X132" i="1" s="1"/>
  <c r="V133" i="1"/>
  <c r="X133" i="1" s="1"/>
  <c r="V134" i="1"/>
  <c r="X134" i="1" s="1"/>
  <c r="V135" i="1"/>
  <c r="X135" i="1" s="1"/>
  <c r="V113" i="1"/>
  <c r="X113" i="1" s="1"/>
  <c r="V41" i="1"/>
  <c r="X41" i="1" s="1"/>
  <c r="V42" i="1"/>
  <c r="V43" i="1"/>
  <c r="V44" i="1"/>
  <c r="V45" i="1"/>
  <c r="V46" i="1"/>
  <c r="V47" i="1"/>
  <c r="V48" i="1"/>
  <c r="V49" i="1"/>
  <c r="V50" i="1"/>
  <c r="V51" i="1"/>
  <c r="V52" i="1"/>
  <c r="V53" i="1"/>
  <c r="V54" i="1"/>
  <c r="V55" i="1"/>
  <c r="V56" i="1"/>
  <c r="V57" i="1"/>
  <c r="V58" i="1"/>
  <c r="V59" i="1"/>
  <c r="V60" i="1"/>
  <c r="V61" i="1"/>
  <c r="V62" i="1"/>
  <c r="V63" i="1"/>
  <c r="V64" i="1"/>
  <c r="V65" i="1"/>
  <c r="V66" i="1"/>
  <c r="V67" i="1"/>
  <c r="V79" i="1"/>
  <c r="X79" i="1" s="1"/>
  <c r="V80" i="1"/>
  <c r="X80" i="1" s="1"/>
  <c r="V81" i="1"/>
  <c r="X81" i="1" s="1"/>
  <c r="V82" i="1"/>
  <c r="X82" i="1" s="1"/>
  <c r="V83" i="1"/>
  <c r="X83" i="1" s="1"/>
  <c r="V84" i="1"/>
  <c r="X84" i="1" s="1"/>
  <c r="V85" i="1"/>
  <c r="X85" i="1" s="1"/>
  <c r="V86" i="1"/>
  <c r="X86" i="1" s="1"/>
  <c r="V87" i="1"/>
  <c r="X87" i="1" s="1"/>
  <c r="V88" i="1"/>
  <c r="X88" i="1" s="1"/>
  <c r="V89" i="1"/>
  <c r="X89" i="1" s="1"/>
  <c r="V90" i="1"/>
  <c r="X90" i="1" s="1"/>
  <c r="V91" i="1"/>
  <c r="X91" i="1" s="1"/>
  <c r="V92" i="1"/>
  <c r="X92" i="1" s="1"/>
  <c r="V93" i="1"/>
  <c r="X93" i="1" s="1"/>
  <c r="V94" i="1"/>
  <c r="X94" i="1" s="1"/>
  <c r="V95" i="1"/>
  <c r="X95" i="1" s="1"/>
  <c r="V96" i="1"/>
  <c r="X96" i="1" s="1"/>
  <c r="V97" i="1"/>
  <c r="X97" i="1" s="1"/>
  <c r="V98" i="1"/>
  <c r="X98" i="1" s="1"/>
  <c r="V99" i="1"/>
  <c r="X99" i="1" s="1"/>
  <c r="V100" i="1"/>
  <c r="X100" i="1" s="1"/>
  <c r="V101" i="1"/>
  <c r="X101" i="1" s="1"/>
  <c r="V102" i="1"/>
  <c r="X102" i="1" s="1"/>
  <c r="V103" i="1"/>
  <c r="X103" i="1" s="1"/>
  <c r="V104" i="1"/>
  <c r="X104" i="1" s="1"/>
  <c r="V105" i="1"/>
  <c r="X105" i="1" s="1"/>
  <c r="V106" i="1"/>
  <c r="X106" i="1" s="1"/>
  <c r="V107" i="1"/>
  <c r="X107" i="1" s="1"/>
  <c r="V108" i="1"/>
  <c r="X108" i="1" s="1"/>
  <c r="V109" i="1"/>
  <c r="X109" i="1" s="1"/>
  <c r="V39" i="1"/>
  <c r="X39" i="1" s="1"/>
  <c r="S114" i="1"/>
  <c r="S115" i="1"/>
  <c r="S116" i="1"/>
  <c r="S117" i="1"/>
  <c r="S118" i="1"/>
  <c r="S119" i="1"/>
  <c r="S120" i="1"/>
  <c r="S121" i="1"/>
  <c r="S122" i="1"/>
  <c r="S123" i="1"/>
  <c r="S124" i="1"/>
  <c r="S125" i="1"/>
  <c r="S126" i="1"/>
  <c r="S127" i="1"/>
  <c r="S128" i="1"/>
  <c r="S129" i="1"/>
  <c r="S130" i="1"/>
  <c r="S131" i="1"/>
  <c r="S132" i="1"/>
  <c r="S133" i="1"/>
  <c r="S134" i="1"/>
  <c r="S135" i="1"/>
  <c r="S113"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76"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39" i="1"/>
  <c r="U12" i="1"/>
  <c r="U13" i="1"/>
  <c r="U14" i="1"/>
  <c r="U15" i="1"/>
  <c r="U16" i="1"/>
  <c r="U17" i="1"/>
  <c r="U18" i="1"/>
  <c r="U19" i="1"/>
  <c r="U20" i="1"/>
  <c r="U21" i="1"/>
  <c r="U22" i="1"/>
  <c r="U24" i="1"/>
  <c r="U25" i="1"/>
  <c r="U26" i="1"/>
  <c r="U27" i="1"/>
  <c r="U30" i="1"/>
  <c r="U31" i="1"/>
  <c r="U32" i="1"/>
  <c r="U33" i="1"/>
  <c r="U11" i="1"/>
  <c r="U34" i="1"/>
  <c r="O114" i="1"/>
  <c r="O115" i="1"/>
  <c r="O116" i="1"/>
  <c r="O121" i="1"/>
  <c r="O122" i="1"/>
  <c r="O123" i="1"/>
  <c r="O124" i="1"/>
  <c r="O125" i="1"/>
  <c r="O126" i="1"/>
  <c r="O127" i="1"/>
  <c r="O113" i="1"/>
  <c r="O41"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39" i="1"/>
  <c r="O118" i="1"/>
  <c r="O117" i="1"/>
  <c r="X65" i="1" l="1"/>
  <c r="W65" i="1"/>
  <c r="X61" i="1"/>
  <c r="W61" i="1"/>
  <c r="X57" i="1"/>
  <c r="W57" i="1"/>
  <c r="X53" i="1"/>
  <c r="W53" i="1"/>
  <c r="X49" i="1"/>
  <c r="W49" i="1"/>
  <c r="X45" i="1"/>
  <c r="W45" i="1"/>
  <c r="X64" i="1"/>
  <c r="W64" i="1"/>
  <c r="X60" i="1"/>
  <c r="W60" i="1"/>
  <c r="X56" i="1"/>
  <c r="W56" i="1"/>
  <c r="X52" i="1"/>
  <c r="W52" i="1"/>
  <c r="X48" i="1"/>
  <c r="W48" i="1"/>
  <c r="X44" i="1"/>
  <c r="W44" i="1"/>
  <c r="X67" i="1"/>
  <c r="W67" i="1"/>
  <c r="X63" i="1"/>
  <c r="W63" i="1"/>
  <c r="X59" i="1"/>
  <c r="W59" i="1"/>
  <c r="X55" i="1"/>
  <c r="W55" i="1"/>
  <c r="X51" i="1"/>
  <c r="W51" i="1"/>
  <c r="X47" i="1"/>
  <c r="W47" i="1"/>
  <c r="X43" i="1"/>
  <c r="W43" i="1"/>
  <c r="X66" i="1"/>
  <c r="W66" i="1"/>
  <c r="X62" i="1"/>
  <c r="W62" i="1"/>
  <c r="X58" i="1"/>
  <c r="W58" i="1"/>
  <c r="X54" i="1"/>
  <c r="W54" i="1"/>
  <c r="X50" i="1"/>
  <c r="W50" i="1"/>
  <c r="X46" i="1"/>
  <c r="W46" i="1"/>
  <c r="X42" i="1"/>
  <c r="W42" i="1"/>
  <c r="R41" i="1"/>
  <c r="Q41" i="1"/>
  <c r="R39" i="1"/>
  <c r="Q39" i="1"/>
  <c r="R109" i="1"/>
  <c r="Q109" i="1"/>
  <c r="R105" i="1"/>
  <c r="Q105" i="1"/>
  <c r="R101" i="1"/>
  <c r="Q101" i="1"/>
  <c r="R97" i="1"/>
  <c r="Q97" i="1"/>
  <c r="R93" i="1"/>
  <c r="Q93" i="1"/>
  <c r="R89" i="1"/>
  <c r="Q89" i="1"/>
  <c r="R85" i="1"/>
  <c r="Q85" i="1"/>
  <c r="R81" i="1"/>
  <c r="Q81" i="1"/>
  <c r="R77" i="1"/>
  <c r="Q77" i="1"/>
  <c r="R73" i="1"/>
  <c r="Q73" i="1"/>
  <c r="R69" i="1"/>
  <c r="Q69" i="1"/>
  <c r="R65" i="1"/>
  <c r="Q65" i="1"/>
  <c r="R61" i="1"/>
  <c r="Q61" i="1"/>
  <c r="R57" i="1"/>
  <c r="Q57" i="1"/>
  <c r="R53" i="1"/>
  <c r="Q53" i="1"/>
  <c r="Q49" i="1"/>
  <c r="R49" i="1"/>
  <c r="Q45" i="1"/>
  <c r="R45" i="1"/>
  <c r="Q113" i="1"/>
  <c r="R113" i="1"/>
  <c r="R124" i="1"/>
  <c r="Q124" i="1"/>
  <c r="R116" i="1"/>
  <c r="Q116" i="1"/>
  <c r="Q117" i="1"/>
  <c r="R117" i="1"/>
  <c r="Q104" i="1"/>
  <c r="R104" i="1"/>
  <c r="Q100" i="1"/>
  <c r="R100" i="1"/>
  <c r="Q96" i="1"/>
  <c r="R96" i="1"/>
  <c r="Q92" i="1"/>
  <c r="R92" i="1"/>
  <c r="Q88" i="1"/>
  <c r="R88" i="1"/>
  <c r="Q84" i="1"/>
  <c r="R84" i="1"/>
  <c r="Q80" i="1"/>
  <c r="R80" i="1"/>
  <c r="Q76" i="1"/>
  <c r="R76" i="1"/>
  <c r="Q72" i="1"/>
  <c r="R72" i="1"/>
  <c r="Q68" i="1"/>
  <c r="R68" i="1"/>
  <c r="Q64" i="1"/>
  <c r="R64" i="1"/>
  <c r="Q60" i="1"/>
  <c r="R60" i="1"/>
  <c r="Q56" i="1"/>
  <c r="R56" i="1"/>
  <c r="Q52" i="1"/>
  <c r="R52" i="1"/>
  <c r="Q48" i="1"/>
  <c r="R48" i="1"/>
  <c r="Q44" i="1"/>
  <c r="R44" i="1"/>
  <c r="Q127" i="1"/>
  <c r="R127" i="1"/>
  <c r="Q123" i="1"/>
  <c r="R123" i="1"/>
  <c r="Q115" i="1"/>
  <c r="R115" i="1"/>
  <c r="Q108" i="1"/>
  <c r="R108" i="1"/>
  <c r="R107" i="1"/>
  <c r="Q107" i="1"/>
  <c r="R99" i="1"/>
  <c r="Q99" i="1"/>
  <c r="R95" i="1"/>
  <c r="Q95" i="1"/>
  <c r="R91" i="1"/>
  <c r="Q91" i="1"/>
  <c r="R87" i="1"/>
  <c r="Q87" i="1"/>
  <c r="R83" i="1"/>
  <c r="Q83" i="1"/>
  <c r="R79" i="1"/>
  <c r="Q79" i="1"/>
  <c r="R75" i="1"/>
  <c r="Q75" i="1"/>
  <c r="R71" i="1"/>
  <c r="Q71" i="1"/>
  <c r="R67" i="1"/>
  <c r="Q67" i="1"/>
  <c r="R63" i="1"/>
  <c r="Q63" i="1"/>
  <c r="R59" i="1"/>
  <c r="Q59" i="1"/>
  <c r="R55" i="1"/>
  <c r="Q55" i="1"/>
  <c r="Q51" i="1"/>
  <c r="R51" i="1"/>
  <c r="Q47" i="1"/>
  <c r="R47" i="1"/>
  <c r="Q43" i="1"/>
  <c r="R43" i="1"/>
  <c r="R126" i="1"/>
  <c r="Q126" i="1"/>
  <c r="R122" i="1"/>
  <c r="Q122" i="1"/>
  <c r="R114" i="1"/>
  <c r="Q114" i="1"/>
  <c r="R118" i="1"/>
  <c r="Q118" i="1"/>
  <c r="R103" i="1"/>
  <c r="Q103" i="1"/>
  <c r="Q106" i="1"/>
  <c r="R106" i="1"/>
  <c r="Q102" i="1"/>
  <c r="R102" i="1"/>
  <c r="Q98" i="1"/>
  <c r="R98" i="1"/>
  <c r="Q94" i="1"/>
  <c r="R94" i="1"/>
  <c r="Q90" i="1"/>
  <c r="R90" i="1"/>
  <c r="Q86" i="1"/>
  <c r="R86" i="1"/>
  <c r="Q82" i="1"/>
  <c r="R82" i="1"/>
  <c r="Q78" i="1"/>
  <c r="R78" i="1"/>
  <c r="Q74" i="1"/>
  <c r="R74" i="1"/>
  <c r="Q70" i="1"/>
  <c r="R70" i="1"/>
  <c r="Q66" i="1"/>
  <c r="R66" i="1"/>
  <c r="Q62" i="1"/>
  <c r="R62" i="1"/>
  <c r="Q58" i="1"/>
  <c r="R58" i="1"/>
  <c r="Q54" i="1"/>
  <c r="R54" i="1"/>
  <c r="Q50" i="1"/>
  <c r="R50" i="1"/>
  <c r="Q46" i="1"/>
  <c r="R46" i="1"/>
  <c r="Q125" i="1"/>
  <c r="R125" i="1"/>
  <c r="Q121" i="1"/>
  <c r="R121" i="1"/>
  <c r="O129" i="1"/>
  <c r="O128" i="1"/>
  <c r="O120" i="1"/>
  <c r="O119" i="1"/>
  <c r="Q119" i="1" l="1"/>
  <c r="R119" i="1"/>
  <c r="R120" i="1"/>
  <c r="Q120" i="1"/>
  <c r="R128" i="1"/>
  <c r="Q128" i="1"/>
  <c r="Q129" i="1"/>
  <c r="R129" i="1"/>
  <c r="O130" i="1"/>
  <c r="T70" i="1"/>
  <c r="V70" i="1" s="1"/>
  <c r="T71" i="1"/>
  <c r="V71" i="1" s="1"/>
  <c r="T72" i="1"/>
  <c r="V72" i="1" s="1"/>
  <c r="T73" i="1"/>
  <c r="V73" i="1" s="1"/>
  <c r="T74" i="1"/>
  <c r="V74" i="1" s="1"/>
  <c r="T75" i="1"/>
  <c r="V75" i="1" s="1"/>
  <c r="T69" i="1"/>
  <c r="V69" i="1" s="1"/>
  <c r="T12" i="1"/>
  <c r="T13" i="1"/>
  <c r="T14" i="1"/>
  <c r="T15" i="1"/>
  <c r="T16" i="1"/>
  <c r="T17" i="1"/>
  <c r="T18" i="1"/>
  <c r="T19" i="1"/>
  <c r="T20" i="1"/>
  <c r="T24" i="1"/>
  <c r="T25" i="1"/>
  <c r="T26" i="1"/>
  <c r="T27" i="1"/>
  <c r="T30" i="1"/>
  <c r="T31" i="1"/>
  <c r="T32" i="1"/>
  <c r="T33" i="1"/>
  <c r="T34" i="1"/>
  <c r="T11" i="1"/>
  <c r="P12" i="1"/>
  <c r="P13" i="1"/>
  <c r="P14" i="1"/>
  <c r="P15" i="1"/>
  <c r="P16" i="1"/>
  <c r="P17" i="1"/>
  <c r="O18" i="1" s="1"/>
  <c r="P18" i="1"/>
  <c r="O19" i="1" s="1"/>
  <c r="P24" i="1"/>
  <c r="P25" i="1"/>
  <c r="P26" i="1"/>
  <c r="P27" i="1"/>
  <c r="P30" i="1"/>
  <c r="P31" i="1"/>
  <c r="P32" i="1"/>
  <c r="P33" i="1"/>
  <c r="P34" i="1"/>
  <c r="P11" i="1"/>
  <c r="H69" i="1"/>
  <c r="H70" i="1"/>
  <c r="H71" i="1"/>
  <c r="H72" i="1"/>
  <c r="H73" i="1"/>
  <c r="H74" i="1"/>
  <c r="H75" i="1"/>
  <c r="U69" i="1" l="1"/>
  <c r="X69" i="1"/>
  <c r="U72" i="1"/>
  <c r="X72" i="1"/>
  <c r="U75" i="1"/>
  <c r="X75" i="1"/>
  <c r="U71" i="1"/>
  <c r="X71" i="1"/>
  <c r="U74" i="1"/>
  <c r="X74" i="1"/>
  <c r="U70" i="1"/>
  <c r="X70" i="1"/>
  <c r="U73" i="1"/>
  <c r="X73" i="1"/>
  <c r="Q18" i="1"/>
  <c r="R18" i="1"/>
  <c r="Q19" i="1"/>
  <c r="R19" i="1"/>
  <c r="P19" i="1"/>
  <c r="O20" i="1" s="1"/>
  <c r="R130" i="1"/>
  <c r="Q130" i="1"/>
  <c r="O131" i="1"/>
  <c r="Q20" i="1" l="1"/>
  <c r="R20" i="1"/>
  <c r="P20" i="1"/>
  <c r="Q131" i="1"/>
  <c r="R131" i="1"/>
  <c r="O132" i="1"/>
  <c r="J23" i="1"/>
  <c r="K23" i="1"/>
  <c r="L23" i="1"/>
  <c r="M23" i="1"/>
  <c r="N23" i="1"/>
  <c r="AG23" i="1"/>
  <c r="J14" i="1"/>
  <c r="K14" i="1"/>
  <c r="L14" i="1"/>
  <c r="M14" i="1"/>
  <c r="N14" i="1"/>
  <c r="AE14" i="1"/>
  <c r="AF14" i="1"/>
  <c r="AG14" i="1"/>
  <c r="V14" i="1"/>
  <c r="D14" i="1"/>
  <c r="Z14" i="1" l="1"/>
  <c r="X14" i="1"/>
  <c r="R132" i="1"/>
  <c r="Q132" i="1"/>
  <c r="O133" i="1"/>
  <c r="AB14" i="1"/>
  <c r="AA14" i="1"/>
  <c r="J114" i="1"/>
  <c r="K114" i="1"/>
  <c r="L114" i="1"/>
  <c r="M114" i="1"/>
  <c r="N114" i="1"/>
  <c r="J115" i="1"/>
  <c r="K115" i="1"/>
  <c r="L115" i="1"/>
  <c r="M115" i="1"/>
  <c r="N115" i="1"/>
  <c r="J116" i="1"/>
  <c r="K116" i="1"/>
  <c r="L116" i="1"/>
  <c r="M116" i="1"/>
  <c r="N116" i="1"/>
  <c r="J117" i="1"/>
  <c r="K117" i="1"/>
  <c r="L117" i="1"/>
  <c r="M117" i="1"/>
  <c r="N117" i="1"/>
  <c r="J118" i="1"/>
  <c r="K118" i="1"/>
  <c r="L118" i="1"/>
  <c r="M118" i="1"/>
  <c r="N118" i="1"/>
  <c r="J119" i="1"/>
  <c r="K119" i="1"/>
  <c r="L119" i="1"/>
  <c r="M119" i="1"/>
  <c r="N119" i="1"/>
  <c r="J120" i="1"/>
  <c r="K120" i="1"/>
  <c r="L120" i="1"/>
  <c r="M120" i="1"/>
  <c r="N120" i="1"/>
  <c r="J121" i="1"/>
  <c r="K121" i="1"/>
  <c r="L121" i="1"/>
  <c r="M121" i="1"/>
  <c r="N121" i="1"/>
  <c r="J122" i="1"/>
  <c r="K122" i="1"/>
  <c r="L122" i="1"/>
  <c r="M122" i="1"/>
  <c r="N122" i="1"/>
  <c r="J123" i="1"/>
  <c r="K123" i="1"/>
  <c r="L123" i="1"/>
  <c r="M123" i="1"/>
  <c r="N123" i="1"/>
  <c r="J124" i="1"/>
  <c r="K124" i="1"/>
  <c r="L124" i="1"/>
  <c r="M124" i="1"/>
  <c r="N124" i="1"/>
  <c r="J125" i="1"/>
  <c r="K125" i="1"/>
  <c r="L125" i="1"/>
  <c r="M125" i="1"/>
  <c r="N125" i="1"/>
  <c r="J126" i="1"/>
  <c r="K126" i="1"/>
  <c r="L126" i="1"/>
  <c r="M126" i="1"/>
  <c r="N126" i="1"/>
  <c r="J127" i="1"/>
  <c r="K127" i="1"/>
  <c r="L127" i="1"/>
  <c r="M127" i="1"/>
  <c r="N127" i="1"/>
  <c r="J129" i="1"/>
  <c r="K129" i="1"/>
  <c r="L129" i="1"/>
  <c r="M129" i="1"/>
  <c r="N129" i="1"/>
  <c r="J130" i="1"/>
  <c r="K130" i="1"/>
  <c r="L130" i="1"/>
  <c r="M130" i="1"/>
  <c r="N130" i="1"/>
  <c r="J131" i="1"/>
  <c r="K131" i="1"/>
  <c r="L131" i="1"/>
  <c r="M131" i="1"/>
  <c r="N131" i="1"/>
  <c r="J132" i="1"/>
  <c r="K132" i="1"/>
  <c r="L132" i="1"/>
  <c r="M132" i="1"/>
  <c r="N132" i="1"/>
  <c r="J133" i="1"/>
  <c r="K133" i="1"/>
  <c r="L133" i="1"/>
  <c r="M133" i="1"/>
  <c r="N133" i="1"/>
  <c r="J134" i="1"/>
  <c r="K134" i="1"/>
  <c r="L134" i="1"/>
  <c r="M134" i="1"/>
  <c r="N134" i="1"/>
  <c r="J135" i="1"/>
  <c r="K135" i="1"/>
  <c r="L135" i="1"/>
  <c r="M135" i="1"/>
  <c r="N135" i="1"/>
  <c r="N113" i="1"/>
  <c r="M113" i="1"/>
  <c r="L113" i="1"/>
  <c r="K113" i="1"/>
  <c r="J113" i="1"/>
  <c r="J42" i="1"/>
  <c r="K42" i="1"/>
  <c r="L42" i="1"/>
  <c r="M42" i="1"/>
  <c r="N42" i="1"/>
  <c r="J43" i="1"/>
  <c r="K43" i="1"/>
  <c r="L43" i="1"/>
  <c r="M43" i="1"/>
  <c r="N43" i="1"/>
  <c r="J44" i="1"/>
  <c r="K44" i="1"/>
  <c r="L44" i="1"/>
  <c r="M44" i="1"/>
  <c r="N44" i="1"/>
  <c r="J45" i="1"/>
  <c r="K45" i="1"/>
  <c r="L45" i="1"/>
  <c r="M45" i="1"/>
  <c r="N45" i="1"/>
  <c r="J46" i="1"/>
  <c r="K46" i="1"/>
  <c r="L46" i="1"/>
  <c r="M46" i="1"/>
  <c r="N46" i="1"/>
  <c r="J47" i="1"/>
  <c r="K47" i="1"/>
  <c r="L47" i="1"/>
  <c r="M47" i="1"/>
  <c r="N47" i="1"/>
  <c r="J48" i="1"/>
  <c r="K48" i="1"/>
  <c r="L48" i="1"/>
  <c r="M48" i="1"/>
  <c r="N48" i="1"/>
  <c r="J49" i="1"/>
  <c r="K49" i="1"/>
  <c r="L49" i="1"/>
  <c r="M49" i="1"/>
  <c r="N49" i="1"/>
  <c r="J50" i="1"/>
  <c r="K50" i="1"/>
  <c r="L50" i="1"/>
  <c r="M50" i="1"/>
  <c r="N50" i="1"/>
  <c r="J51" i="1"/>
  <c r="K51" i="1"/>
  <c r="L51" i="1"/>
  <c r="M51" i="1"/>
  <c r="N51" i="1"/>
  <c r="J52" i="1"/>
  <c r="K52" i="1"/>
  <c r="L52" i="1"/>
  <c r="M52" i="1"/>
  <c r="N52" i="1"/>
  <c r="J53" i="1"/>
  <c r="K53" i="1"/>
  <c r="L53" i="1"/>
  <c r="M53" i="1"/>
  <c r="N53" i="1"/>
  <c r="J54" i="1"/>
  <c r="K54" i="1"/>
  <c r="L54" i="1"/>
  <c r="M54" i="1"/>
  <c r="N54" i="1"/>
  <c r="J55" i="1"/>
  <c r="K55" i="1"/>
  <c r="L55" i="1"/>
  <c r="M55" i="1"/>
  <c r="N55" i="1"/>
  <c r="J56" i="1"/>
  <c r="K56" i="1"/>
  <c r="L56" i="1"/>
  <c r="M56" i="1"/>
  <c r="N56" i="1"/>
  <c r="J57" i="1"/>
  <c r="K57" i="1"/>
  <c r="L57" i="1"/>
  <c r="M57" i="1"/>
  <c r="N57" i="1"/>
  <c r="J58" i="1"/>
  <c r="K58" i="1"/>
  <c r="L58" i="1"/>
  <c r="M58" i="1"/>
  <c r="N58" i="1"/>
  <c r="J59" i="1"/>
  <c r="K59" i="1"/>
  <c r="L59" i="1"/>
  <c r="M59" i="1"/>
  <c r="N59" i="1"/>
  <c r="J60" i="1"/>
  <c r="K60" i="1"/>
  <c r="L60" i="1"/>
  <c r="M60" i="1"/>
  <c r="N60" i="1"/>
  <c r="J61" i="1"/>
  <c r="K61" i="1"/>
  <c r="L61" i="1"/>
  <c r="M61" i="1"/>
  <c r="N61" i="1"/>
  <c r="J62" i="1"/>
  <c r="K62" i="1"/>
  <c r="L62" i="1"/>
  <c r="M62" i="1"/>
  <c r="N62" i="1"/>
  <c r="J63" i="1"/>
  <c r="K63" i="1"/>
  <c r="L63" i="1"/>
  <c r="M63" i="1"/>
  <c r="N63" i="1"/>
  <c r="J64" i="1"/>
  <c r="K64" i="1"/>
  <c r="L64" i="1"/>
  <c r="M64" i="1"/>
  <c r="N64" i="1"/>
  <c r="J65" i="1"/>
  <c r="K65" i="1"/>
  <c r="L65" i="1"/>
  <c r="M65" i="1"/>
  <c r="N65" i="1"/>
  <c r="J66" i="1"/>
  <c r="K66" i="1"/>
  <c r="L66" i="1"/>
  <c r="M66" i="1"/>
  <c r="N66" i="1"/>
  <c r="J67" i="1"/>
  <c r="K67" i="1"/>
  <c r="L67" i="1"/>
  <c r="M67" i="1"/>
  <c r="N67" i="1"/>
  <c r="J68" i="1"/>
  <c r="K68" i="1"/>
  <c r="L68" i="1"/>
  <c r="M68" i="1"/>
  <c r="N68" i="1"/>
  <c r="J76" i="1"/>
  <c r="K76" i="1"/>
  <c r="L76" i="1"/>
  <c r="M76" i="1"/>
  <c r="N76" i="1"/>
  <c r="J77" i="1"/>
  <c r="K77" i="1"/>
  <c r="L77" i="1"/>
  <c r="M77" i="1"/>
  <c r="N77" i="1"/>
  <c r="J78" i="1"/>
  <c r="K78" i="1"/>
  <c r="L78" i="1"/>
  <c r="M78" i="1"/>
  <c r="N78" i="1"/>
  <c r="J79" i="1"/>
  <c r="K79" i="1"/>
  <c r="L79" i="1"/>
  <c r="M79" i="1"/>
  <c r="N79" i="1"/>
  <c r="J80" i="1"/>
  <c r="K80" i="1"/>
  <c r="L80" i="1"/>
  <c r="M80" i="1"/>
  <c r="N80" i="1"/>
  <c r="J81" i="1"/>
  <c r="K81" i="1"/>
  <c r="L81" i="1"/>
  <c r="M81" i="1"/>
  <c r="N81" i="1"/>
  <c r="J82" i="1"/>
  <c r="K82" i="1"/>
  <c r="L82" i="1"/>
  <c r="M82" i="1"/>
  <c r="N82" i="1"/>
  <c r="J83" i="1"/>
  <c r="K83" i="1"/>
  <c r="L83" i="1"/>
  <c r="M83" i="1"/>
  <c r="N83" i="1"/>
  <c r="J84" i="1"/>
  <c r="K84" i="1"/>
  <c r="L84" i="1"/>
  <c r="M84" i="1"/>
  <c r="N84" i="1"/>
  <c r="J85" i="1"/>
  <c r="K85" i="1"/>
  <c r="L85" i="1"/>
  <c r="M85" i="1"/>
  <c r="N85" i="1"/>
  <c r="J86" i="1"/>
  <c r="K86" i="1"/>
  <c r="L86" i="1"/>
  <c r="M86" i="1"/>
  <c r="N86" i="1"/>
  <c r="J87" i="1"/>
  <c r="K87" i="1"/>
  <c r="L87" i="1"/>
  <c r="M87" i="1"/>
  <c r="N87" i="1"/>
  <c r="J88" i="1"/>
  <c r="K88" i="1"/>
  <c r="L88" i="1"/>
  <c r="M88" i="1"/>
  <c r="N88" i="1"/>
  <c r="J89" i="1"/>
  <c r="K89" i="1"/>
  <c r="L89" i="1"/>
  <c r="M89" i="1"/>
  <c r="N89" i="1"/>
  <c r="J90" i="1"/>
  <c r="K90" i="1"/>
  <c r="L90" i="1"/>
  <c r="M90" i="1"/>
  <c r="N90" i="1"/>
  <c r="J91" i="1"/>
  <c r="K91" i="1"/>
  <c r="L91" i="1"/>
  <c r="M91" i="1"/>
  <c r="N91" i="1"/>
  <c r="J92" i="1"/>
  <c r="K92" i="1"/>
  <c r="L92" i="1"/>
  <c r="M92" i="1"/>
  <c r="N92" i="1"/>
  <c r="J93" i="1"/>
  <c r="K93" i="1"/>
  <c r="L93" i="1"/>
  <c r="M93" i="1"/>
  <c r="N93" i="1"/>
  <c r="J94" i="1"/>
  <c r="K94" i="1"/>
  <c r="L94" i="1"/>
  <c r="M94" i="1"/>
  <c r="N94" i="1"/>
  <c r="J95" i="1"/>
  <c r="K95" i="1"/>
  <c r="L95" i="1"/>
  <c r="M95" i="1"/>
  <c r="N95" i="1"/>
  <c r="J96" i="1"/>
  <c r="K96" i="1"/>
  <c r="L96" i="1"/>
  <c r="M96" i="1"/>
  <c r="N96" i="1"/>
  <c r="J97" i="1"/>
  <c r="K97" i="1"/>
  <c r="L97" i="1"/>
  <c r="M97" i="1"/>
  <c r="N97" i="1"/>
  <c r="J98" i="1"/>
  <c r="K98" i="1"/>
  <c r="L98" i="1"/>
  <c r="M98" i="1"/>
  <c r="N98" i="1"/>
  <c r="J99" i="1"/>
  <c r="K99" i="1"/>
  <c r="L99" i="1"/>
  <c r="M99" i="1"/>
  <c r="N99" i="1"/>
  <c r="J100" i="1"/>
  <c r="K100" i="1"/>
  <c r="L100" i="1"/>
  <c r="M100" i="1"/>
  <c r="N100" i="1"/>
  <c r="J101" i="1"/>
  <c r="K101" i="1"/>
  <c r="L101" i="1"/>
  <c r="M101" i="1"/>
  <c r="N101" i="1"/>
  <c r="J102" i="1"/>
  <c r="K102" i="1"/>
  <c r="L102" i="1"/>
  <c r="M102" i="1"/>
  <c r="N102" i="1"/>
  <c r="J103" i="1"/>
  <c r="K103" i="1"/>
  <c r="L103" i="1"/>
  <c r="M103" i="1"/>
  <c r="N103" i="1"/>
  <c r="J104" i="1"/>
  <c r="K104" i="1"/>
  <c r="L104" i="1"/>
  <c r="M104" i="1"/>
  <c r="N104" i="1"/>
  <c r="J105" i="1"/>
  <c r="K105" i="1"/>
  <c r="L105" i="1"/>
  <c r="M105" i="1"/>
  <c r="N105" i="1"/>
  <c r="J106" i="1"/>
  <c r="K106" i="1"/>
  <c r="L106" i="1"/>
  <c r="M106" i="1"/>
  <c r="N106" i="1"/>
  <c r="J107" i="1"/>
  <c r="K107" i="1"/>
  <c r="L107" i="1"/>
  <c r="M107" i="1"/>
  <c r="N107" i="1"/>
  <c r="J108" i="1"/>
  <c r="K108" i="1"/>
  <c r="L108" i="1"/>
  <c r="M108" i="1"/>
  <c r="N108" i="1"/>
  <c r="J109" i="1"/>
  <c r="K109" i="1"/>
  <c r="L109" i="1"/>
  <c r="M109" i="1"/>
  <c r="N109" i="1"/>
  <c r="J21" i="1"/>
  <c r="J22" i="1"/>
  <c r="K21" i="1"/>
  <c r="L21" i="1"/>
  <c r="M21" i="1"/>
  <c r="N21" i="1"/>
  <c r="K22" i="1"/>
  <c r="L22" i="1"/>
  <c r="M22" i="1"/>
  <c r="N22" i="1"/>
  <c r="Q133" i="1" l="1"/>
  <c r="R133" i="1"/>
  <c r="O135" i="1"/>
  <c r="O134" i="1"/>
  <c r="H114" i="1"/>
  <c r="H115" i="1"/>
  <c r="H116" i="1"/>
  <c r="H117" i="1"/>
  <c r="H118" i="1"/>
  <c r="H119" i="1"/>
  <c r="H120" i="1"/>
  <c r="H121" i="1"/>
  <c r="H122" i="1"/>
  <c r="H123" i="1"/>
  <c r="H124" i="1"/>
  <c r="H125" i="1"/>
  <c r="H126" i="1"/>
  <c r="H127" i="1"/>
  <c r="H128" i="1"/>
  <c r="H129" i="1"/>
  <c r="H130" i="1"/>
  <c r="H131" i="1"/>
  <c r="H132" i="1"/>
  <c r="H133" i="1"/>
  <c r="H134" i="1"/>
  <c r="H135" i="1"/>
  <c r="H113"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76" i="1"/>
  <c r="H42" i="1"/>
  <c r="H43" i="1"/>
  <c r="H44" i="1"/>
  <c r="H45" i="1"/>
  <c r="H46" i="1"/>
  <c r="H47" i="1"/>
  <c r="H48" i="1"/>
  <c r="H49" i="1"/>
  <c r="H50" i="1"/>
  <c r="H51" i="1"/>
  <c r="H52" i="1"/>
  <c r="H53" i="1"/>
  <c r="H54" i="1"/>
  <c r="H55" i="1"/>
  <c r="H56" i="1"/>
  <c r="H57" i="1"/>
  <c r="H58" i="1"/>
  <c r="H59" i="1"/>
  <c r="H60" i="1"/>
  <c r="H61" i="1"/>
  <c r="H62" i="1"/>
  <c r="H63" i="1"/>
  <c r="H64" i="1"/>
  <c r="H65" i="1"/>
  <c r="H66" i="1"/>
  <c r="H67" i="1"/>
  <c r="H68" i="1"/>
  <c r="AF39" i="1"/>
  <c r="AF41" i="1"/>
  <c r="I12" i="1"/>
  <c r="I13" i="1"/>
  <c r="I15" i="1"/>
  <c r="I16" i="1"/>
  <c r="I17" i="1"/>
  <c r="I18" i="1"/>
  <c r="I19" i="1"/>
  <c r="I20" i="1"/>
  <c r="I24" i="1"/>
  <c r="I25" i="1"/>
  <c r="I26" i="1"/>
  <c r="I27" i="1"/>
  <c r="I30" i="1"/>
  <c r="I31" i="1"/>
  <c r="I32" i="1"/>
  <c r="I33" i="1"/>
  <c r="I34" i="1"/>
  <c r="I11" i="1"/>
  <c r="R134" i="1" l="1"/>
  <c r="Q134" i="1"/>
  <c r="Q135" i="1"/>
  <c r="R135" i="1"/>
  <c r="M33" i="1"/>
  <c r="J33" i="1"/>
  <c r="N33" i="1"/>
  <c r="K33" i="1"/>
  <c r="L33" i="1"/>
  <c r="M27" i="1"/>
  <c r="J27" i="1"/>
  <c r="N27" i="1"/>
  <c r="K27" i="1"/>
  <c r="L27" i="1"/>
  <c r="M20" i="1"/>
  <c r="N20" i="1"/>
  <c r="K20" i="1"/>
  <c r="J20" i="1"/>
  <c r="L20" i="1"/>
  <c r="M16" i="1"/>
  <c r="N16" i="1"/>
  <c r="K16" i="1"/>
  <c r="J16" i="1"/>
  <c r="L16" i="1"/>
  <c r="L73" i="1"/>
  <c r="M73" i="1"/>
  <c r="J73" i="1"/>
  <c r="N73" i="1"/>
  <c r="K73" i="1"/>
  <c r="J32" i="1"/>
  <c r="M32" i="1"/>
  <c r="N32" i="1"/>
  <c r="K32" i="1"/>
  <c r="L32" i="1"/>
  <c r="J26" i="1"/>
  <c r="M26" i="1"/>
  <c r="N26" i="1"/>
  <c r="K26" i="1"/>
  <c r="L26" i="1"/>
  <c r="M19" i="1"/>
  <c r="N19" i="1"/>
  <c r="J19" i="1"/>
  <c r="K19" i="1"/>
  <c r="L19" i="1"/>
  <c r="M15" i="1"/>
  <c r="N15" i="1"/>
  <c r="J15" i="1"/>
  <c r="K15" i="1"/>
  <c r="L15" i="1"/>
  <c r="M72" i="1"/>
  <c r="J72" i="1"/>
  <c r="N72" i="1"/>
  <c r="K72" i="1"/>
  <c r="L72" i="1"/>
  <c r="M31" i="1"/>
  <c r="N31" i="1"/>
  <c r="K31" i="1"/>
  <c r="J31" i="1"/>
  <c r="L31" i="1"/>
  <c r="M18" i="1"/>
  <c r="J18" i="1"/>
  <c r="N18" i="1"/>
  <c r="K18" i="1"/>
  <c r="L18" i="1"/>
  <c r="M13" i="1"/>
  <c r="J13" i="1"/>
  <c r="N13" i="1"/>
  <c r="K13" i="1"/>
  <c r="L13" i="1"/>
  <c r="J75" i="1"/>
  <c r="N75" i="1"/>
  <c r="K75" i="1"/>
  <c r="L75" i="1"/>
  <c r="M75" i="1"/>
  <c r="J71" i="1"/>
  <c r="N71" i="1"/>
  <c r="K71" i="1"/>
  <c r="L71" i="1"/>
  <c r="M71" i="1"/>
  <c r="N11" i="1"/>
  <c r="K11" i="1"/>
  <c r="J11" i="1"/>
  <c r="M11" i="1"/>
  <c r="L11" i="1"/>
  <c r="M25" i="1"/>
  <c r="N25" i="1"/>
  <c r="K25" i="1"/>
  <c r="J25" i="1"/>
  <c r="L25" i="1"/>
  <c r="M34" i="1"/>
  <c r="K34" i="1"/>
  <c r="N34" i="1"/>
  <c r="J34" i="1"/>
  <c r="L34" i="1"/>
  <c r="M30" i="1"/>
  <c r="N30" i="1"/>
  <c r="J30" i="1"/>
  <c r="K30" i="1"/>
  <c r="L30" i="1"/>
  <c r="M24" i="1"/>
  <c r="N24" i="1"/>
  <c r="J24" i="1"/>
  <c r="K24" i="1"/>
  <c r="L24" i="1"/>
  <c r="J17" i="1"/>
  <c r="M17" i="1"/>
  <c r="N17" i="1"/>
  <c r="K17" i="1"/>
  <c r="L17" i="1"/>
  <c r="N12" i="1"/>
  <c r="J12" i="1"/>
  <c r="L12" i="1"/>
  <c r="M12" i="1"/>
  <c r="K12" i="1"/>
  <c r="K74" i="1"/>
  <c r="L74" i="1"/>
  <c r="M74" i="1"/>
  <c r="J74" i="1"/>
  <c r="N74" i="1"/>
  <c r="K70" i="1"/>
  <c r="L70" i="1"/>
  <c r="M70" i="1"/>
  <c r="J70" i="1"/>
  <c r="N70" i="1"/>
  <c r="AI12" i="1"/>
  <c r="AK12" i="1"/>
  <c r="AI13" i="1"/>
  <c r="AK13" i="1"/>
  <c r="AI15" i="1"/>
  <c r="AK15" i="1"/>
  <c r="AI16" i="1"/>
  <c r="AK16" i="1"/>
  <c r="AI17" i="1"/>
  <c r="AK17" i="1"/>
  <c r="AI18" i="1"/>
  <c r="AK18" i="1"/>
  <c r="AI19" i="1"/>
  <c r="AK19" i="1"/>
  <c r="AI20" i="1"/>
  <c r="AK20" i="1"/>
  <c r="AI24" i="1"/>
  <c r="AK24" i="1"/>
  <c r="AI25" i="1"/>
  <c r="AK25" i="1"/>
  <c r="AI26" i="1"/>
  <c r="AK26" i="1"/>
  <c r="AI27" i="1"/>
  <c r="AK27" i="1"/>
  <c r="AI30" i="1"/>
  <c r="AK30" i="1"/>
  <c r="AI31" i="1"/>
  <c r="AK31" i="1"/>
  <c r="AI32" i="1"/>
  <c r="AK32" i="1"/>
  <c r="AI33" i="1"/>
  <c r="AK33" i="1"/>
  <c r="AI34" i="1"/>
  <c r="AK34" i="1"/>
  <c r="AK11" i="1"/>
  <c r="AI11" i="1"/>
  <c r="AJ104" i="1"/>
  <c r="AJ102" i="1"/>
  <c r="AJ103" i="1"/>
  <c r="AJ105" i="1"/>
  <c r="AJ106" i="1"/>
  <c r="AJ107" i="1"/>
  <c r="AJ108" i="1"/>
  <c r="AJ109" i="1"/>
  <c r="AJ128" i="1"/>
  <c r="AJ129" i="1"/>
  <c r="AJ130" i="1"/>
  <c r="AJ131" i="1"/>
  <c r="AJ132" i="1"/>
  <c r="AJ133" i="1"/>
  <c r="AJ134" i="1"/>
  <c r="AJ114" i="1"/>
  <c r="AJ115" i="1"/>
  <c r="AJ116" i="1"/>
  <c r="AJ117" i="1"/>
  <c r="AJ118" i="1"/>
  <c r="AJ119" i="1"/>
  <c r="AJ120" i="1"/>
  <c r="AJ121" i="1"/>
  <c r="AJ122" i="1"/>
  <c r="AJ123" i="1"/>
  <c r="AJ124" i="1"/>
  <c r="AJ125" i="1"/>
  <c r="AJ126" i="1"/>
  <c r="AJ127" i="1"/>
  <c r="AJ113" i="1"/>
  <c r="AJ94" i="1"/>
  <c r="AJ95" i="1"/>
  <c r="AJ96" i="1"/>
  <c r="AJ97" i="1"/>
  <c r="AJ98" i="1"/>
  <c r="AJ99" i="1"/>
  <c r="AJ100" i="1"/>
  <c r="AJ101"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42" i="1"/>
  <c r="D46" i="1" l="1"/>
  <c r="D45" i="1"/>
  <c r="D44" i="1"/>
  <c r="D43" i="1"/>
  <c r="D11" i="1"/>
  <c r="D12" i="1"/>
  <c r="D13" i="1"/>
  <c r="D15" i="1"/>
  <c r="D16" i="1"/>
  <c r="D17" i="1"/>
  <c r="D18" i="1"/>
  <c r="D19" i="1"/>
  <c r="D20" i="1"/>
  <c r="D24" i="1"/>
  <c r="D25" i="1"/>
  <c r="D26" i="1"/>
  <c r="D27" i="1"/>
  <c r="D30" i="1"/>
  <c r="D31" i="1"/>
  <c r="D32" i="1"/>
  <c r="D33" i="1"/>
  <c r="D34" i="1"/>
  <c r="D129" i="1" l="1"/>
  <c r="D130" i="1"/>
  <c r="D131" i="1"/>
  <c r="D132" i="1"/>
  <c r="D133" i="1"/>
  <c r="D134" i="1"/>
  <c r="D135" i="1"/>
  <c r="AC76" i="1" l="1"/>
  <c r="AF76" i="1" s="1"/>
  <c r="AC114" i="1" l="1"/>
  <c r="AF114" i="1" s="1"/>
  <c r="AC115" i="1"/>
  <c r="AF115" i="1" s="1"/>
  <c r="AC116" i="1"/>
  <c r="AF116" i="1" s="1"/>
  <c r="AC117" i="1"/>
  <c r="AF117" i="1" s="1"/>
  <c r="AC118" i="1"/>
  <c r="AF118" i="1" s="1"/>
  <c r="AC119" i="1"/>
  <c r="AF119" i="1" s="1"/>
  <c r="AC120" i="1"/>
  <c r="AF120" i="1" s="1"/>
  <c r="AC121" i="1"/>
  <c r="AF121" i="1" s="1"/>
  <c r="AC122" i="1"/>
  <c r="AF122" i="1" s="1"/>
  <c r="AC123" i="1"/>
  <c r="AF123" i="1" s="1"/>
  <c r="AC124" i="1"/>
  <c r="AF124" i="1" s="1"/>
  <c r="AC125" i="1"/>
  <c r="AF125" i="1" s="1"/>
  <c r="AC126" i="1"/>
  <c r="AF126" i="1" s="1"/>
  <c r="AC127" i="1"/>
  <c r="AF127" i="1" s="1"/>
  <c r="AC128" i="1"/>
  <c r="AF128" i="1" s="1"/>
  <c r="AC129" i="1"/>
  <c r="AF129" i="1" s="1"/>
  <c r="AC130" i="1"/>
  <c r="AF130" i="1" s="1"/>
  <c r="AC131" i="1"/>
  <c r="AF131" i="1" s="1"/>
  <c r="AC132" i="1"/>
  <c r="AF132" i="1" s="1"/>
  <c r="AC133" i="1"/>
  <c r="AF133" i="1" s="1"/>
  <c r="AC134" i="1"/>
  <c r="AF134" i="1" s="1"/>
  <c r="AC135" i="1"/>
  <c r="AF135" i="1" s="1"/>
  <c r="AC113" i="1"/>
  <c r="AF113" i="1" s="1"/>
  <c r="AC43" i="1"/>
  <c r="AF43" i="1" s="1"/>
  <c r="AC44" i="1"/>
  <c r="AF44" i="1" s="1"/>
  <c r="AC45" i="1"/>
  <c r="AF45" i="1" s="1"/>
  <c r="AC46" i="1"/>
  <c r="AF46" i="1" s="1"/>
  <c r="AC47" i="1"/>
  <c r="AF47" i="1" s="1"/>
  <c r="AC48" i="1"/>
  <c r="AF48" i="1" s="1"/>
  <c r="AC49" i="1"/>
  <c r="AF49" i="1" s="1"/>
  <c r="AC50" i="1"/>
  <c r="AF50" i="1" s="1"/>
  <c r="AC51" i="1"/>
  <c r="AF51" i="1" s="1"/>
  <c r="AC52" i="1"/>
  <c r="AF52" i="1" s="1"/>
  <c r="AC53" i="1"/>
  <c r="AF53" i="1" s="1"/>
  <c r="AC54" i="1"/>
  <c r="AF54" i="1" s="1"/>
  <c r="AC55" i="1"/>
  <c r="AF55" i="1" s="1"/>
  <c r="AC56" i="1"/>
  <c r="AF56" i="1" s="1"/>
  <c r="AC57" i="1"/>
  <c r="AF57" i="1" s="1"/>
  <c r="AC58" i="1"/>
  <c r="AF58" i="1" s="1"/>
  <c r="AC59" i="1"/>
  <c r="AF59" i="1" s="1"/>
  <c r="AC60" i="1"/>
  <c r="AF60" i="1" s="1"/>
  <c r="AC61" i="1"/>
  <c r="AF61" i="1" s="1"/>
  <c r="AC62" i="1"/>
  <c r="AF62" i="1" s="1"/>
  <c r="AC63" i="1"/>
  <c r="AF63" i="1" s="1"/>
  <c r="AC64" i="1"/>
  <c r="AF64" i="1" s="1"/>
  <c r="AC65" i="1"/>
  <c r="AF65" i="1" s="1"/>
  <c r="AC66" i="1"/>
  <c r="AF66" i="1" s="1"/>
  <c r="AC67" i="1"/>
  <c r="AF67" i="1" s="1"/>
  <c r="AC68" i="1"/>
  <c r="AF68" i="1" s="1"/>
  <c r="AC69" i="1"/>
  <c r="AF69" i="1" s="1"/>
  <c r="AC70" i="1"/>
  <c r="AF70" i="1" s="1"/>
  <c r="AC71" i="1"/>
  <c r="AF71" i="1" s="1"/>
  <c r="AC72" i="1"/>
  <c r="AF72" i="1" s="1"/>
  <c r="AC73" i="1"/>
  <c r="AF73" i="1" s="1"/>
  <c r="AC74" i="1"/>
  <c r="AF74" i="1" s="1"/>
  <c r="AC75" i="1"/>
  <c r="AF75" i="1" s="1"/>
  <c r="AC77" i="1"/>
  <c r="AF77" i="1" s="1"/>
  <c r="AC78" i="1"/>
  <c r="AF78" i="1" s="1"/>
  <c r="AC79" i="1"/>
  <c r="AF79" i="1" s="1"/>
  <c r="AC80" i="1"/>
  <c r="AF80" i="1" s="1"/>
  <c r="AC81" i="1"/>
  <c r="AF81" i="1" s="1"/>
  <c r="AC82" i="1"/>
  <c r="AF82" i="1" s="1"/>
  <c r="AC83" i="1"/>
  <c r="AF83" i="1" s="1"/>
  <c r="AC84" i="1"/>
  <c r="AF84" i="1" s="1"/>
  <c r="AC85" i="1"/>
  <c r="AF85" i="1" s="1"/>
  <c r="AC86" i="1"/>
  <c r="AF86" i="1" s="1"/>
  <c r="AC87" i="1"/>
  <c r="AF87" i="1" s="1"/>
  <c r="AC88" i="1"/>
  <c r="AF88" i="1" s="1"/>
  <c r="AC89" i="1"/>
  <c r="AF89" i="1" s="1"/>
  <c r="AC90" i="1"/>
  <c r="AF90" i="1" s="1"/>
  <c r="AC91" i="1"/>
  <c r="AF91" i="1" s="1"/>
  <c r="AC92" i="1"/>
  <c r="AF92" i="1" s="1"/>
  <c r="AC93" i="1"/>
  <c r="AF93" i="1" s="1"/>
  <c r="AC94" i="1"/>
  <c r="AF94" i="1" s="1"/>
  <c r="AC95" i="1"/>
  <c r="AF95" i="1" s="1"/>
  <c r="AC96" i="1"/>
  <c r="AF96" i="1" s="1"/>
  <c r="AC97" i="1"/>
  <c r="AF97" i="1" s="1"/>
  <c r="AC98" i="1"/>
  <c r="AF98" i="1" s="1"/>
  <c r="AC99" i="1"/>
  <c r="AF99" i="1" s="1"/>
  <c r="AC100" i="1"/>
  <c r="AF100" i="1" s="1"/>
  <c r="AC101" i="1"/>
  <c r="AF101" i="1" s="1"/>
  <c r="AC102" i="1"/>
  <c r="AF102" i="1" s="1"/>
  <c r="AC103" i="1"/>
  <c r="AF103" i="1" s="1"/>
  <c r="AC104" i="1"/>
  <c r="AF104" i="1" s="1"/>
  <c r="AC105" i="1"/>
  <c r="AF105" i="1" s="1"/>
  <c r="AC106" i="1"/>
  <c r="AF106" i="1" s="1"/>
  <c r="AC107" i="1"/>
  <c r="AF107" i="1" s="1"/>
  <c r="AC108" i="1"/>
  <c r="AF108" i="1" s="1"/>
  <c r="AC109" i="1"/>
  <c r="AF109" i="1" s="1"/>
  <c r="AC42" i="1"/>
  <c r="AF12" i="1"/>
  <c r="AF13" i="1"/>
  <c r="AF15" i="1"/>
  <c r="AF16" i="1"/>
  <c r="AF17" i="1"/>
  <c r="AF18" i="1"/>
  <c r="AF19" i="1"/>
  <c r="AF20" i="1"/>
  <c r="AF24" i="1"/>
  <c r="AF25" i="1"/>
  <c r="AF26" i="1"/>
  <c r="AF27" i="1"/>
  <c r="AF30" i="1"/>
  <c r="AF31" i="1"/>
  <c r="AF32" i="1"/>
  <c r="AF33" i="1"/>
  <c r="AF34" i="1"/>
  <c r="AF11" i="1"/>
  <c r="AF42" i="1" l="1"/>
  <c r="AG42" i="1"/>
  <c r="AG24" i="1"/>
  <c r="AE24" i="1"/>
  <c r="AE33" i="1"/>
  <c r="AG33" i="1"/>
  <c r="AG25" i="1"/>
  <c r="AE25" i="1"/>
  <c r="AE32" i="1"/>
  <c r="AG32" i="1"/>
  <c r="AE27" i="1"/>
  <c r="AG27" i="1"/>
  <c r="AE18" i="1"/>
  <c r="AG18" i="1"/>
  <c r="AG34" i="1"/>
  <c r="AE34" i="1"/>
  <c r="AE31" i="1"/>
  <c r="AG31" i="1"/>
  <c r="AE20" i="1"/>
  <c r="AG20" i="1"/>
  <c r="AE26" i="1"/>
  <c r="AG26" i="1"/>
  <c r="AE30" i="1"/>
  <c r="AG30" i="1"/>
  <c r="AG19" i="1"/>
  <c r="AE19" i="1"/>
  <c r="AG135" i="1"/>
  <c r="AE135" i="1"/>
  <c r="AG134" i="1"/>
  <c r="AE134" i="1"/>
  <c r="AG133" i="1"/>
  <c r="AE133" i="1"/>
  <c r="AG132" i="1"/>
  <c r="AE132" i="1"/>
  <c r="AG131" i="1"/>
  <c r="AE131" i="1"/>
  <c r="AG130" i="1"/>
  <c r="AE130" i="1"/>
  <c r="AG129" i="1"/>
  <c r="AE129" i="1"/>
  <c r="AG128" i="1"/>
  <c r="AE128" i="1"/>
  <c r="AG127" i="1"/>
  <c r="AE127" i="1"/>
  <c r="AG126" i="1"/>
  <c r="AE126" i="1"/>
  <c r="AG125" i="1"/>
  <c r="AE125" i="1"/>
  <c r="AG124" i="1"/>
  <c r="AE124" i="1"/>
  <c r="AG123" i="1"/>
  <c r="AE123" i="1"/>
  <c r="AG122" i="1"/>
  <c r="AE122" i="1"/>
  <c r="AG121" i="1"/>
  <c r="AE121" i="1"/>
  <c r="AG120" i="1"/>
  <c r="AE120" i="1"/>
  <c r="AG119" i="1"/>
  <c r="AE119" i="1"/>
  <c r="AG118" i="1"/>
  <c r="AE118" i="1"/>
  <c r="AG117" i="1"/>
  <c r="AE117" i="1"/>
  <c r="AG116" i="1"/>
  <c r="AE116" i="1"/>
  <c r="AG115" i="1"/>
  <c r="AE115" i="1"/>
  <c r="AG114" i="1"/>
  <c r="AE114" i="1"/>
  <c r="AG113" i="1"/>
  <c r="AE113" i="1"/>
  <c r="AE41" i="1"/>
  <c r="AG41" i="1"/>
  <c r="AE42" i="1"/>
  <c r="AE43" i="1"/>
  <c r="AG43" i="1"/>
  <c r="AE44" i="1"/>
  <c r="AG44" i="1"/>
  <c r="AE45" i="1"/>
  <c r="AG45" i="1"/>
  <c r="AE46" i="1"/>
  <c r="AG46" i="1"/>
  <c r="AE47" i="1"/>
  <c r="AG47" i="1"/>
  <c r="AE48" i="1"/>
  <c r="AG48" i="1"/>
  <c r="AE49" i="1"/>
  <c r="AG49" i="1"/>
  <c r="AE50" i="1"/>
  <c r="AG50" i="1"/>
  <c r="AE51" i="1"/>
  <c r="AG51" i="1"/>
  <c r="AE52" i="1"/>
  <c r="AG52" i="1"/>
  <c r="AE53" i="1"/>
  <c r="AG53" i="1"/>
  <c r="AE54" i="1"/>
  <c r="AG54" i="1"/>
  <c r="AE55" i="1"/>
  <c r="AG55" i="1"/>
  <c r="AE56" i="1"/>
  <c r="AG56" i="1"/>
  <c r="AE57" i="1"/>
  <c r="AG57" i="1"/>
  <c r="AE58" i="1"/>
  <c r="AG58" i="1"/>
  <c r="AE59" i="1"/>
  <c r="AG59" i="1"/>
  <c r="AE60" i="1"/>
  <c r="AG60" i="1"/>
  <c r="AE61" i="1"/>
  <c r="AG61" i="1"/>
  <c r="AE62" i="1"/>
  <c r="AG62" i="1"/>
  <c r="AE63" i="1"/>
  <c r="AG63" i="1"/>
  <c r="AE64" i="1"/>
  <c r="AG64" i="1"/>
  <c r="AE65" i="1"/>
  <c r="AG65" i="1"/>
  <c r="AE66" i="1"/>
  <c r="AG66" i="1"/>
  <c r="AE67" i="1"/>
  <c r="AG67" i="1"/>
  <c r="AE68" i="1"/>
  <c r="AG68" i="1"/>
  <c r="AE69" i="1"/>
  <c r="AG69" i="1"/>
  <c r="AE70" i="1"/>
  <c r="AG70" i="1"/>
  <c r="AE71" i="1"/>
  <c r="AG71" i="1"/>
  <c r="AE72" i="1"/>
  <c r="AG72" i="1"/>
  <c r="AE73" i="1"/>
  <c r="AG73" i="1"/>
  <c r="AE74" i="1"/>
  <c r="AG74" i="1"/>
  <c r="AE75" i="1"/>
  <c r="AG75" i="1"/>
  <c r="AE76" i="1"/>
  <c r="AG76" i="1"/>
  <c r="AE77" i="1"/>
  <c r="AG77" i="1"/>
  <c r="AE78" i="1"/>
  <c r="AG78" i="1"/>
  <c r="AE79" i="1"/>
  <c r="AG79" i="1"/>
  <c r="AE80" i="1"/>
  <c r="AG80" i="1"/>
  <c r="AE81" i="1"/>
  <c r="AG81" i="1"/>
  <c r="AE82" i="1"/>
  <c r="AG82" i="1"/>
  <c r="AE83" i="1"/>
  <c r="AG83" i="1"/>
  <c r="AE84" i="1"/>
  <c r="AG84" i="1"/>
  <c r="AE85" i="1"/>
  <c r="AG85" i="1"/>
  <c r="AE86" i="1"/>
  <c r="AG86" i="1"/>
  <c r="AE87" i="1"/>
  <c r="AG87" i="1"/>
  <c r="AE88" i="1"/>
  <c r="AG88" i="1"/>
  <c r="AE89" i="1"/>
  <c r="AG89" i="1"/>
  <c r="AE90" i="1"/>
  <c r="AG90" i="1"/>
  <c r="AE91" i="1"/>
  <c r="AG91" i="1"/>
  <c r="AE92" i="1"/>
  <c r="AG92" i="1"/>
  <c r="AE93" i="1"/>
  <c r="AG93" i="1"/>
  <c r="AE94" i="1"/>
  <c r="AG94" i="1"/>
  <c r="AE95" i="1"/>
  <c r="AG95" i="1"/>
  <c r="AE96" i="1"/>
  <c r="AG96" i="1"/>
  <c r="AE97" i="1"/>
  <c r="AG97" i="1"/>
  <c r="AE98" i="1"/>
  <c r="AG98" i="1"/>
  <c r="AE99" i="1"/>
  <c r="AG99" i="1"/>
  <c r="AE100" i="1"/>
  <c r="AG100" i="1"/>
  <c r="AE101" i="1"/>
  <c r="AG101" i="1"/>
  <c r="AE102" i="1"/>
  <c r="AG102" i="1"/>
  <c r="AE103" i="1"/>
  <c r="AG103" i="1"/>
  <c r="AE104" i="1"/>
  <c r="AG104" i="1"/>
  <c r="AE105" i="1"/>
  <c r="AG105" i="1"/>
  <c r="AE106" i="1"/>
  <c r="AG106" i="1"/>
  <c r="AE107" i="1"/>
  <c r="AG107" i="1"/>
  <c r="AE108" i="1"/>
  <c r="AG108" i="1"/>
  <c r="AE109" i="1"/>
  <c r="AG109" i="1"/>
  <c r="AG39" i="1"/>
  <c r="AE39" i="1"/>
  <c r="AE12" i="1"/>
  <c r="AG12" i="1"/>
  <c r="AE13" i="1"/>
  <c r="AG13" i="1"/>
  <c r="AE15" i="1"/>
  <c r="AG15" i="1"/>
  <c r="AE16" i="1"/>
  <c r="AG16" i="1"/>
  <c r="AE17" i="1"/>
  <c r="AG17" i="1"/>
  <c r="AG11" i="1"/>
  <c r="AE11" i="1"/>
  <c r="D127" i="1"/>
  <c r="D120" i="1"/>
  <c r="D107" i="1"/>
  <c r="D124" i="1"/>
  <c r="D122" i="1"/>
  <c r="D116" i="1"/>
  <c r="D113" i="1"/>
  <c r="D100" i="1"/>
  <c r="D99" i="1"/>
  <c r="D98" i="1"/>
  <c r="D91" i="1"/>
  <c r="D90" i="1"/>
  <c r="D85" i="1"/>
  <c r="D82" i="1"/>
  <c r="D77" i="1"/>
  <c r="D74" i="1"/>
  <c r="D69" i="1"/>
  <c r="D66" i="1"/>
  <c r="D61" i="1"/>
  <c r="D60" i="1"/>
  <c r="D58" i="1"/>
  <c r="D53" i="1"/>
  <c r="D52" i="1"/>
  <c r="D51" i="1"/>
  <c r="D50" i="1"/>
  <c r="D42" i="1"/>
  <c r="AA42" i="1"/>
  <c r="V11" i="1"/>
  <c r="X11" i="1" s="1"/>
  <c r="Y41" i="1"/>
  <c r="Z41" i="1"/>
  <c r="AA41" i="1"/>
  <c r="AB41" i="1"/>
  <c r="Y42" i="1"/>
  <c r="Z42" i="1"/>
  <c r="AB42" i="1"/>
  <c r="AB39" i="1"/>
  <c r="AA39" i="1"/>
  <c r="Z39" i="1"/>
  <c r="Y39" i="1"/>
  <c r="V33" i="1"/>
  <c r="Y33" i="1" s="1"/>
  <c r="Y63" i="1"/>
  <c r="Z63" i="1"/>
  <c r="AA63" i="1"/>
  <c r="AB63" i="1"/>
  <c r="Y46" i="1"/>
  <c r="Z46" i="1"/>
  <c r="AA46" i="1"/>
  <c r="AB46" i="1"/>
  <c r="Y55" i="1"/>
  <c r="Z55" i="1"/>
  <c r="AA55" i="1"/>
  <c r="AB55" i="1"/>
  <c r="Y58" i="1"/>
  <c r="Z58" i="1"/>
  <c r="AA58" i="1"/>
  <c r="AB58" i="1"/>
  <c r="Y113" i="1"/>
  <c r="Z113" i="1"/>
  <c r="AA113" i="1"/>
  <c r="AB113" i="1"/>
  <c r="Y114" i="1"/>
  <c r="Z114" i="1"/>
  <c r="AA114" i="1"/>
  <c r="AB114" i="1"/>
  <c r="Y89" i="1"/>
  <c r="Z89" i="1"/>
  <c r="AA89" i="1"/>
  <c r="AB89" i="1"/>
  <c r="Y90" i="1"/>
  <c r="Z90" i="1"/>
  <c r="AA90" i="1"/>
  <c r="AB90" i="1"/>
  <c r="Y95" i="1"/>
  <c r="Z95" i="1"/>
  <c r="AA95" i="1"/>
  <c r="AB95" i="1"/>
  <c r="Y97" i="1"/>
  <c r="Z97" i="1"/>
  <c r="AA97" i="1"/>
  <c r="AB97" i="1"/>
  <c r="Y123" i="1"/>
  <c r="Z123" i="1"/>
  <c r="AA123" i="1"/>
  <c r="AB123" i="1"/>
  <c r="U63" i="1"/>
  <c r="U46" i="1"/>
  <c r="U55" i="1"/>
  <c r="U58" i="1"/>
  <c r="U113" i="1"/>
  <c r="U114" i="1"/>
  <c r="U89" i="1"/>
  <c r="U90" i="1"/>
  <c r="U95" i="1"/>
  <c r="U97" i="1"/>
  <c r="U123" i="1"/>
  <c r="D63" i="1"/>
  <c r="D55" i="1"/>
  <c r="D114" i="1"/>
  <c r="D89" i="1"/>
  <c r="D95" i="1"/>
  <c r="D97" i="1"/>
  <c r="D123" i="1"/>
  <c r="D128" i="1"/>
  <c r="D126" i="1"/>
  <c r="D109" i="1"/>
  <c r="D108" i="1"/>
  <c r="V12" i="1"/>
  <c r="X12" i="1" s="1"/>
  <c r="V13" i="1"/>
  <c r="V15" i="1"/>
  <c r="V16" i="1"/>
  <c r="V17" i="1"/>
  <c r="V18" i="1"/>
  <c r="V19" i="1"/>
  <c r="Y19" i="1" s="1"/>
  <c r="V20" i="1"/>
  <c r="V24" i="1"/>
  <c r="V25" i="1"/>
  <c r="V26" i="1"/>
  <c r="V30" i="1"/>
  <c r="Z30" i="1" s="1"/>
  <c r="V31" i="1"/>
  <c r="AA31" i="1" s="1"/>
  <c r="V32" i="1"/>
  <c r="AA32" i="1" s="1"/>
  <c r="V34" i="1"/>
  <c r="U116" i="1"/>
  <c r="U126" i="1"/>
  <c r="U127" i="1"/>
  <c r="U128" i="1"/>
  <c r="U129" i="1"/>
  <c r="U117" i="1"/>
  <c r="U118" i="1"/>
  <c r="U119" i="1"/>
  <c r="U120" i="1"/>
  <c r="U121" i="1"/>
  <c r="U122" i="1"/>
  <c r="U124" i="1"/>
  <c r="U130" i="1"/>
  <c r="U131" i="1"/>
  <c r="U132" i="1"/>
  <c r="U133" i="1"/>
  <c r="U134" i="1"/>
  <c r="U135" i="1"/>
  <c r="U125" i="1"/>
  <c r="U108" i="1"/>
  <c r="U109" i="1"/>
  <c r="U102" i="1"/>
  <c r="U103" i="1"/>
  <c r="U104" i="1"/>
  <c r="U105" i="1"/>
  <c r="U115" i="1"/>
  <c r="U43" i="1"/>
  <c r="U44" i="1"/>
  <c r="U45" i="1"/>
  <c r="U47" i="1"/>
  <c r="U48" i="1"/>
  <c r="U49" i="1"/>
  <c r="U50" i="1"/>
  <c r="U51" i="1"/>
  <c r="U52" i="1"/>
  <c r="U53" i="1"/>
  <c r="U54" i="1"/>
  <c r="U56" i="1"/>
  <c r="U57" i="1"/>
  <c r="U59" i="1"/>
  <c r="U60" i="1"/>
  <c r="U61" i="1"/>
  <c r="U62" i="1"/>
  <c r="U64" i="1"/>
  <c r="U65" i="1"/>
  <c r="U66" i="1"/>
  <c r="U67" i="1"/>
  <c r="U78" i="1"/>
  <c r="U79" i="1"/>
  <c r="U80" i="1"/>
  <c r="U81" i="1"/>
  <c r="U82" i="1"/>
  <c r="U83" i="1"/>
  <c r="U84" i="1"/>
  <c r="U85" i="1"/>
  <c r="U86" i="1"/>
  <c r="U87" i="1"/>
  <c r="U106" i="1"/>
  <c r="U107" i="1"/>
  <c r="U88" i="1"/>
  <c r="U91" i="1"/>
  <c r="U92" i="1"/>
  <c r="U93" i="1"/>
  <c r="U94" i="1"/>
  <c r="U96" i="1"/>
  <c r="U98" i="1"/>
  <c r="U99" i="1"/>
  <c r="U100" i="1"/>
  <c r="U101" i="1"/>
  <c r="U42" i="1"/>
  <c r="Y116" i="1"/>
  <c r="Z116" i="1"/>
  <c r="AA116" i="1"/>
  <c r="AB116" i="1"/>
  <c r="Y126" i="1"/>
  <c r="Z126" i="1"/>
  <c r="AA126" i="1"/>
  <c r="AB126" i="1"/>
  <c r="Y127" i="1"/>
  <c r="Z127" i="1"/>
  <c r="AA127" i="1"/>
  <c r="AB127" i="1"/>
  <c r="Y128" i="1"/>
  <c r="Z128" i="1"/>
  <c r="AA128" i="1"/>
  <c r="AB128" i="1"/>
  <c r="Y129" i="1"/>
  <c r="Z129" i="1"/>
  <c r="AA129" i="1"/>
  <c r="AB129" i="1"/>
  <c r="Y117" i="1"/>
  <c r="Z117" i="1"/>
  <c r="AA117" i="1"/>
  <c r="AB117" i="1"/>
  <c r="Y118" i="1"/>
  <c r="Z118" i="1"/>
  <c r="AA118" i="1"/>
  <c r="AB118" i="1"/>
  <c r="Y119" i="1"/>
  <c r="Z119" i="1"/>
  <c r="AA119" i="1"/>
  <c r="AB119" i="1"/>
  <c r="Y120" i="1"/>
  <c r="Z120" i="1"/>
  <c r="AA120" i="1"/>
  <c r="AB120" i="1"/>
  <c r="Y121" i="1"/>
  <c r="Z121" i="1"/>
  <c r="AA121" i="1"/>
  <c r="AB121" i="1"/>
  <c r="Y122" i="1"/>
  <c r="Z122" i="1"/>
  <c r="AA122" i="1"/>
  <c r="AB122" i="1"/>
  <c r="Y124" i="1"/>
  <c r="Z124" i="1"/>
  <c r="AA124" i="1"/>
  <c r="AB124" i="1"/>
  <c r="Y130" i="1"/>
  <c r="Z130" i="1"/>
  <c r="AA130" i="1"/>
  <c r="AB130" i="1"/>
  <c r="Y131" i="1"/>
  <c r="Z131" i="1"/>
  <c r="AA131" i="1"/>
  <c r="AB131" i="1"/>
  <c r="Y132" i="1"/>
  <c r="Z132" i="1"/>
  <c r="AA132" i="1"/>
  <c r="AB132" i="1"/>
  <c r="Y133" i="1"/>
  <c r="Z133" i="1"/>
  <c r="AA133" i="1"/>
  <c r="AB133" i="1"/>
  <c r="Y134" i="1"/>
  <c r="Z134" i="1"/>
  <c r="AA134" i="1"/>
  <c r="AB134" i="1"/>
  <c r="Y135" i="1"/>
  <c r="Z135" i="1"/>
  <c r="AA135" i="1"/>
  <c r="AB135" i="1"/>
  <c r="Y125" i="1"/>
  <c r="Z125" i="1"/>
  <c r="AA125" i="1"/>
  <c r="AB125" i="1"/>
  <c r="AB115" i="1"/>
  <c r="AA115" i="1"/>
  <c r="Z115" i="1"/>
  <c r="Y115" i="1"/>
  <c r="Y43" i="1"/>
  <c r="Z43" i="1"/>
  <c r="AA43" i="1"/>
  <c r="AB43" i="1"/>
  <c r="Y44" i="1"/>
  <c r="Z44" i="1"/>
  <c r="AA44" i="1"/>
  <c r="AB44" i="1"/>
  <c r="Y45" i="1"/>
  <c r="Z45" i="1"/>
  <c r="AA45" i="1"/>
  <c r="AB45" i="1"/>
  <c r="Y47" i="1"/>
  <c r="Z47" i="1"/>
  <c r="AA47" i="1"/>
  <c r="AB47" i="1"/>
  <c r="Y48" i="1"/>
  <c r="Z48" i="1"/>
  <c r="AA48" i="1"/>
  <c r="AB48" i="1"/>
  <c r="Y49" i="1"/>
  <c r="Z49" i="1"/>
  <c r="AA49" i="1"/>
  <c r="AB49" i="1"/>
  <c r="Y50" i="1"/>
  <c r="Z50" i="1"/>
  <c r="AA50" i="1"/>
  <c r="AB50" i="1"/>
  <c r="Y51" i="1"/>
  <c r="Z51" i="1"/>
  <c r="AB51" i="1"/>
  <c r="Y52" i="1"/>
  <c r="Z52" i="1"/>
  <c r="AA52" i="1"/>
  <c r="AB52" i="1"/>
  <c r="Y53" i="1"/>
  <c r="Z53" i="1"/>
  <c r="AA53" i="1"/>
  <c r="AB53" i="1"/>
  <c r="Y54" i="1"/>
  <c r="Z54" i="1"/>
  <c r="AA54" i="1"/>
  <c r="AB54" i="1"/>
  <c r="Y56" i="1"/>
  <c r="Z56" i="1"/>
  <c r="AA56" i="1"/>
  <c r="AB56" i="1"/>
  <c r="Y57" i="1"/>
  <c r="Z57" i="1"/>
  <c r="AA57" i="1"/>
  <c r="AB57" i="1"/>
  <c r="Y59" i="1"/>
  <c r="Z59" i="1"/>
  <c r="AA59" i="1"/>
  <c r="AB59" i="1"/>
  <c r="Y60" i="1"/>
  <c r="Z60" i="1"/>
  <c r="AA60" i="1"/>
  <c r="AB60" i="1"/>
  <c r="Y61" i="1"/>
  <c r="Z61" i="1"/>
  <c r="AA61" i="1"/>
  <c r="AB61" i="1"/>
  <c r="Y62" i="1"/>
  <c r="Z62" i="1"/>
  <c r="AA62" i="1"/>
  <c r="AB62" i="1"/>
  <c r="Y64" i="1"/>
  <c r="Z64" i="1"/>
  <c r="AA64" i="1"/>
  <c r="AB64" i="1"/>
  <c r="Y65" i="1"/>
  <c r="Z65" i="1"/>
  <c r="AA65" i="1"/>
  <c r="AB65" i="1"/>
  <c r="Y66" i="1"/>
  <c r="Z66" i="1"/>
  <c r="AA66" i="1"/>
  <c r="AB66" i="1"/>
  <c r="Y67" i="1"/>
  <c r="Z67" i="1"/>
  <c r="AA67" i="1"/>
  <c r="AB67" i="1"/>
  <c r="Y68" i="1"/>
  <c r="Z68" i="1"/>
  <c r="AA68" i="1"/>
  <c r="AB68" i="1"/>
  <c r="Y70" i="1"/>
  <c r="Z70" i="1"/>
  <c r="AA70" i="1"/>
  <c r="AB70" i="1"/>
  <c r="Y71" i="1"/>
  <c r="Z71" i="1"/>
  <c r="AA71" i="1"/>
  <c r="AB71" i="1"/>
  <c r="Y72" i="1"/>
  <c r="Z72" i="1"/>
  <c r="AA72" i="1"/>
  <c r="AB72" i="1"/>
  <c r="Y73" i="1"/>
  <c r="Z73" i="1"/>
  <c r="AA73" i="1"/>
  <c r="AB73" i="1"/>
  <c r="Y74" i="1"/>
  <c r="Z74" i="1"/>
  <c r="AA74" i="1"/>
  <c r="AB74" i="1"/>
  <c r="Y75" i="1"/>
  <c r="Z75" i="1"/>
  <c r="AA75" i="1"/>
  <c r="AB75" i="1"/>
  <c r="Y76" i="1"/>
  <c r="Z76" i="1"/>
  <c r="AA76" i="1"/>
  <c r="AB76" i="1"/>
  <c r="Y77" i="1"/>
  <c r="Z77" i="1"/>
  <c r="AA77" i="1"/>
  <c r="AB77" i="1"/>
  <c r="Y78" i="1"/>
  <c r="Z78" i="1"/>
  <c r="AA78" i="1"/>
  <c r="AB78" i="1"/>
  <c r="Y79" i="1"/>
  <c r="Z79" i="1"/>
  <c r="AA79" i="1"/>
  <c r="AB79" i="1"/>
  <c r="Y80" i="1"/>
  <c r="Z80" i="1"/>
  <c r="AA80" i="1"/>
  <c r="AB80" i="1"/>
  <c r="Y81" i="1"/>
  <c r="Z81" i="1"/>
  <c r="AA81" i="1"/>
  <c r="AB81" i="1"/>
  <c r="Y82" i="1"/>
  <c r="Z82" i="1"/>
  <c r="AA82" i="1"/>
  <c r="AB82" i="1"/>
  <c r="Y83" i="1"/>
  <c r="Z83" i="1"/>
  <c r="AA83" i="1"/>
  <c r="AB83" i="1"/>
  <c r="Y84" i="1"/>
  <c r="Z84" i="1"/>
  <c r="AA84" i="1"/>
  <c r="AB84" i="1"/>
  <c r="Y85" i="1"/>
  <c r="Z85" i="1"/>
  <c r="AA85" i="1"/>
  <c r="AB85" i="1"/>
  <c r="Y86" i="1"/>
  <c r="Z86" i="1"/>
  <c r="AA86" i="1"/>
  <c r="AB86" i="1"/>
  <c r="Y87" i="1"/>
  <c r="Z87" i="1"/>
  <c r="AA87" i="1"/>
  <c r="AB87" i="1"/>
  <c r="Y106" i="1"/>
  <c r="Z106" i="1"/>
  <c r="AA106" i="1"/>
  <c r="AB106" i="1"/>
  <c r="Y107" i="1"/>
  <c r="Z107" i="1"/>
  <c r="AA107" i="1"/>
  <c r="AB107" i="1"/>
  <c r="Y88" i="1"/>
  <c r="Z88" i="1"/>
  <c r="AA88" i="1"/>
  <c r="AB88" i="1"/>
  <c r="Y91" i="1"/>
  <c r="Z91" i="1"/>
  <c r="AA91" i="1"/>
  <c r="AB91" i="1"/>
  <c r="Y92" i="1"/>
  <c r="Z92" i="1"/>
  <c r="AA92" i="1"/>
  <c r="AB92" i="1"/>
  <c r="Y93" i="1"/>
  <c r="Z93" i="1"/>
  <c r="AA93" i="1"/>
  <c r="AB93" i="1"/>
  <c r="Y94" i="1"/>
  <c r="Z94" i="1"/>
  <c r="AA94" i="1"/>
  <c r="AB94" i="1"/>
  <c r="Y96" i="1"/>
  <c r="Z96" i="1"/>
  <c r="AA96" i="1"/>
  <c r="AB96" i="1"/>
  <c r="Y98" i="1"/>
  <c r="Z98" i="1"/>
  <c r="AA98" i="1"/>
  <c r="AB98" i="1"/>
  <c r="Y99" i="1"/>
  <c r="Z99" i="1"/>
  <c r="AA99" i="1"/>
  <c r="AB99" i="1"/>
  <c r="Y100" i="1"/>
  <c r="Z100" i="1"/>
  <c r="AA100" i="1"/>
  <c r="AB100" i="1"/>
  <c r="Y101" i="1"/>
  <c r="Z101" i="1"/>
  <c r="AA101" i="1"/>
  <c r="AB101" i="1"/>
  <c r="Y108" i="1"/>
  <c r="Z108" i="1"/>
  <c r="AA108" i="1"/>
  <c r="AB108" i="1"/>
  <c r="Y109" i="1"/>
  <c r="Z109" i="1"/>
  <c r="AA109" i="1"/>
  <c r="AB109" i="1"/>
  <c r="Y102" i="1"/>
  <c r="Z102" i="1"/>
  <c r="AA102" i="1"/>
  <c r="AB102" i="1"/>
  <c r="Y103" i="1"/>
  <c r="Z103" i="1"/>
  <c r="AA103" i="1"/>
  <c r="AB103" i="1"/>
  <c r="Y104" i="1"/>
  <c r="Z104" i="1"/>
  <c r="AA104" i="1"/>
  <c r="AB104" i="1"/>
  <c r="Y105" i="1"/>
  <c r="Z105" i="1"/>
  <c r="AA105" i="1"/>
  <c r="AB105" i="1"/>
  <c r="U39" i="1"/>
  <c r="U41" i="1"/>
  <c r="D47" i="1"/>
  <c r="D48" i="1"/>
  <c r="D49" i="1"/>
  <c r="D54" i="1"/>
  <c r="D56" i="1"/>
  <c r="D57" i="1"/>
  <c r="D59" i="1"/>
  <c r="D62" i="1"/>
  <c r="D64" i="1"/>
  <c r="D65" i="1"/>
  <c r="D67" i="1"/>
  <c r="D68" i="1"/>
  <c r="D70" i="1"/>
  <c r="D71" i="1"/>
  <c r="D72" i="1"/>
  <c r="D73" i="1"/>
  <c r="D75" i="1"/>
  <c r="D76" i="1"/>
  <c r="D78" i="1"/>
  <c r="D79" i="1"/>
  <c r="D80" i="1"/>
  <c r="D81" i="1"/>
  <c r="D83" i="1"/>
  <c r="D84" i="1"/>
  <c r="D86" i="1"/>
  <c r="D87" i="1"/>
  <c r="D88" i="1"/>
  <c r="D92" i="1"/>
  <c r="D93" i="1"/>
  <c r="D94" i="1"/>
  <c r="D96" i="1"/>
  <c r="D101" i="1"/>
  <c r="D102" i="1"/>
  <c r="D103" i="1"/>
  <c r="D104" i="1"/>
  <c r="D105" i="1"/>
  <c r="D115" i="1"/>
  <c r="D121" i="1"/>
  <c r="D125" i="1"/>
  <c r="D117" i="1"/>
  <c r="D118" i="1"/>
  <c r="D119" i="1"/>
  <c r="V27" i="1"/>
  <c r="X27" i="1" s="1"/>
  <c r="D106" i="1"/>
  <c r="AA12" i="1"/>
  <c r="Z24" i="1"/>
  <c r="AB26" i="1" l="1"/>
  <c r="X26" i="1"/>
  <c r="Y15" i="1"/>
  <c r="X15" i="1"/>
  <c r="AB25" i="1"/>
  <c r="X25" i="1"/>
  <c r="Y18" i="1"/>
  <c r="X18" i="1"/>
  <c r="AB13" i="1"/>
  <c r="X13" i="1"/>
  <c r="AB24" i="1"/>
  <c r="X24" i="1"/>
  <c r="AA17" i="1"/>
  <c r="X17" i="1"/>
  <c r="AB20" i="1"/>
  <c r="X20" i="1"/>
  <c r="AB16" i="1"/>
  <c r="X16" i="1"/>
  <c r="AB11" i="1"/>
  <c r="Y11" i="1"/>
  <c r="Z12" i="1"/>
  <c r="Y12" i="1"/>
  <c r="AA13" i="1"/>
  <c r="AB15" i="1"/>
  <c r="AA33" i="1"/>
  <c r="Z20" i="1"/>
  <c r="AA25" i="1"/>
  <c r="Y13" i="1"/>
  <c r="AB12" i="1"/>
  <c r="Y20" i="1"/>
  <c r="AB27" i="1"/>
  <c r="Y32" i="1"/>
  <c r="AA20" i="1"/>
  <c r="AA19" i="1"/>
  <c r="Z19" i="1"/>
  <c r="AB19" i="1"/>
  <c r="Z18" i="1"/>
  <c r="AB18" i="1"/>
  <c r="Y17" i="1"/>
  <c r="Z15" i="1"/>
  <c r="AA15" i="1"/>
  <c r="Z33" i="1"/>
  <c r="Z32" i="1"/>
  <c r="Y30" i="1"/>
  <c r="AA30" i="1"/>
  <c r="AB30" i="1"/>
  <c r="Z25" i="1"/>
  <c r="AA24" i="1"/>
  <c r="Z16" i="1"/>
  <c r="Z17" i="1"/>
  <c r="Z11" i="1"/>
  <c r="AA16" i="1"/>
  <c r="Y16" i="1"/>
  <c r="AB32" i="1"/>
  <c r="AA11" i="1"/>
  <c r="AA18" i="1"/>
  <c r="Z31" i="1"/>
  <c r="Y31" i="1"/>
  <c r="AB17" i="1"/>
  <c r="AB31" i="1"/>
  <c r="AA26" i="1"/>
  <c r="Z13" i="1"/>
  <c r="AA27" i="1"/>
  <c r="Z27" i="1"/>
  <c r="Z26" i="1"/>
  <c r="AG22" i="1" l="1"/>
  <c r="AG21" i="1"/>
  <c r="D39" i="1"/>
  <c r="D41" i="1"/>
  <c r="H41" i="1" l="1"/>
  <c r="L41" i="1"/>
  <c r="M41" i="1"/>
  <c r="J41" i="1"/>
  <c r="N41" i="1"/>
  <c r="K41" i="1"/>
  <c r="H39" i="1"/>
  <c r="M39" i="1"/>
  <c r="L39" i="1"/>
  <c r="K39" i="1"/>
  <c r="N39" i="1"/>
  <c r="J39" i="1"/>
  <c r="L69" i="1"/>
  <c r="M69" i="1"/>
  <c r="J69" i="1"/>
  <c r="N69" i="1"/>
  <c r="K69" i="1"/>
  <c r="AB69" i="1"/>
  <c r="Z69" i="1"/>
  <c r="AA69" i="1"/>
  <c r="Y69" i="1"/>
  <c r="AL11" i="1"/>
  <c r="AN11" i="1" s="1"/>
  <c r="AL29" i="1"/>
  <c r="AW14" i="1"/>
</calcChain>
</file>

<file path=xl/sharedStrings.xml><?xml version="1.0" encoding="utf-8"?>
<sst xmlns="http://schemas.openxmlformats.org/spreadsheetml/2006/main" count="375" uniqueCount="268">
  <si>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</si>
  <si>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</si>
  <si>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</si>
  <si>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</si>
  <si>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</si>
  <si>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</si>
  <si>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</si>
  <si>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</si>
  <si>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</si>
  <si>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</si>
  <si>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</si>
  <si>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</si>
  <si>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</si>
  <si>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</si>
  <si>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</si>
  <si>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</si>
  <si>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</si>
  <si>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0107</t>
  </si>
  <si>
    <t>0113</t>
  </si>
  <si>
    <t>0190</t>
  </si>
  <si>
    <t>0191</t>
  </si>
  <si>
    <t>0192</t>
  </si>
  <si>
    <t>0148</t>
  </si>
  <si>
    <t>0149</t>
  </si>
  <si>
    <t>0173</t>
  </si>
  <si>
    <t>0174</t>
  </si>
  <si>
    <t>0175</t>
  </si>
  <si>
    <t>Newborn Attendance -Visit in Ward</t>
  </si>
  <si>
    <t>Hospital follow-up visit</t>
  </si>
  <si>
    <t>Newborn Attendance - Emergency at all hours</t>
  </si>
  <si>
    <t>Elective after-hours services(+50%)</t>
  </si>
  <si>
    <t>Emergency after-hours services(+25%)</t>
  </si>
  <si>
    <t>Cost of material in treatment</t>
  </si>
  <si>
    <t>Setting of sterile tray:</t>
  </si>
  <si>
    <t>Intravenous treatment: Intravenous infusions (cut-down or push-in)</t>
  </si>
  <si>
    <t>Intravenous treatment: Intravenous infusions (push-in)</t>
  </si>
  <si>
    <t>Intravenous treatment: Intravenous infusions (cut-down)</t>
  </si>
  <si>
    <t>Collection of blood specimen(s)</t>
  </si>
  <si>
    <t>Exchange transfusion: First and subsequent (including after-care)</t>
  </si>
  <si>
    <t>Allergy: Skin-prick tests: Immediate hypersensitivity testing</t>
  </si>
  <si>
    <t>Drainage of subcutaneous abscess</t>
  </si>
  <si>
    <t>Stitching of soft-tissue injuries: Stitching of wound</t>
  </si>
  <si>
    <t>Excision and repair by direct suture</t>
  </si>
  <si>
    <t>Removal of foreign bodies from nose: At rooms</t>
  </si>
  <si>
    <t>Laryngeal intubation</t>
  </si>
  <si>
    <t>Bronchoscopy: Bronchoscopy with laser</t>
  </si>
  <si>
    <t>Nebulisation (in rooms)</t>
  </si>
  <si>
    <t>Insertion of intercostal catheter (under water drainage)</t>
  </si>
  <si>
    <t>Paracentesis chest: Diagnostic</t>
  </si>
  <si>
    <t>Paracentesis chest: Therapeutic</t>
  </si>
  <si>
    <t>Flow volume test: Inspiration/expiration</t>
  </si>
  <si>
    <t>Exhaled nitric oxide determination (not for under 4-year old children)</t>
  </si>
  <si>
    <t>Flow volume test: Inspiration/expiration/pre- and post bronchodilator</t>
  </si>
  <si>
    <t>Forced expirogram only</t>
  </si>
  <si>
    <t>Determination of resistance to airflow</t>
  </si>
  <si>
    <t>Peak expiratory flow only</t>
  </si>
  <si>
    <t>Insertion of central venous catheter via peripheral vein in neonates</t>
  </si>
  <si>
    <t>Intensive care: Category 1: Cases requiring intensive monitoring</t>
  </si>
  <si>
    <t>Intensive care: Category 2: Cases requiring active system support</t>
  </si>
  <si>
    <t>Intensive care: Category 2: (Subsequent days)</t>
  </si>
  <si>
    <t>Intensive care: Category 2: After two weeks, per day</t>
  </si>
  <si>
    <t>Intensive care: Category 3: Cases with multiple organ failure or Category 2 patients: First day</t>
  </si>
  <si>
    <t>Intensive care: Category 3</t>
  </si>
  <si>
    <t>Ventilation: First day</t>
  </si>
  <si>
    <t>Ventilation: Subsequent days, per day</t>
  </si>
  <si>
    <t>Ventilation: After two weeks, per day</t>
  </si>
  <si>
    <t>Insertion of arterial pressure cannula</t>
  </si>
  <si>
    <t>Insertion of Swan Ganz catheter for haemodynamics monitoring</t>
  </si>
  <si>
    <t>Insertion of central venous line via peripheral vein</t>
  </si>
  <si>
    <t>Insertion of central venous line via subclavian or jugular veins</t>
  </si>
  <si>
    <t>Hyperalimentation (daily tariff)</t>
  </si>
  <si>
    <t>Prolonged neonatal resuscitation</t>
  </si>
  <si>
    <t>Physician's fee for interpreting an ECG: Without effort</t>
  </si>
  <si>
    <t>Physician's fee for interpreting an ECG: Without and with effort</t>
  </si>
  <si>
    <t>Electrocardiogram: Without effort</t>
  </si>
  <si>
    <t>Electrocardiogram: Without and with effort</t>
  </si>
  <si>
    <t>Electrocardiogram without effort: Under 4 years</t>
  </si>
  <si>
    <t>24 Hour oesophageal pH studies: Interpretation</t>
  </si>
  <si>
    <t>Gastric and duodenal intubation</t>
  </si>
  <si>
    <t>Peritoneal lavage</t>
  </si>
  <si>
    <t>Bladder catheterisation: Male (not at operation)</t>
  </si>
  <si>
    <t>With ureteric meatotomy: Unilateral or bilateral</t>
  </si>
  <si>
    <t>Electro-encephalography: Interpretation</t>
  </si>
  <si>
    <t>Spinal (lumbar) puncture. For diagnosis, drainage of spinal fluid</t>
  </si>
  <si>
    <t>Pure tone audiometry (air conduction)</t>
  </si>
  <si>
    <t>Impedance audiometry (tympanometry)</t>
  </si>
  <si>
    <t>Cardiac examination plus Doppler colour mapping</t>
  </si>
  <si>
    <t>Cardiac examination: 2 Dimensional</t>
  </si>
  <si>
    <t>Renal tract</t>
  </si>
  <si>
    <t>Neonatal head scan</t>
  </si>
  <si>
    <t>Bone marrow: Aspiration</t>
  </si>
  <si>
    <t>Bone marrow trephine biopsy</t>
  </si>
  <si>
    <t>0201</t>
  </si>
  <si>
    <t>0202</t>
  </si>
  <si>
    <t>0205</t>
  </si>
  <si>
    <t>0206</t>
  </si>
  <si>
    <t>0207</t>
  </si>
  <si>
    <t>0210</t>
  </si>
  <si>
    <t>0211</t>
  </si>
  <si>
    <t>0220</t>
  </si>
  <si>
    <t>0255</t>
  </si>
  <si>
    <t>0300</t>
  </si>
  <si>
    <t>0307</t>
  </si>
  <si>
    <t>0111</t>
  </si>
  <si>
    <t>Hospital Visit(exl. Neonates)</t>
  </si>
  <si>
    <t>0193</t>
  </si>
  <si>
    <t>0176</t>
  </si>
  <si>
    <t>Multi-stage treadmill test</t>
  </si>
  <si>
    <t>Cardioversion for arrhythmias (any method) with doctor in attendance</t>
  </si>
  <si>
    <t>Paracentesis of pericardium</t>
  </si>
  <si>
    <t>Endomyocardial biopsy</t>
  </si>
  <si>
    <t>Cardiac catheterisation for congenital heart disease: All ages above 1 year old</t>
  </si>
  <si>
    <t>Paediatric cardiac catheterisation: Infants below the age of one year</t>
  </si>
  <si>
    <t>Use of balloon procedure as in item 1290: Second paediatric cardiologist (33)</t>
  </si>
  <si>
    <t>Cardiac examination (MMode)</t>
  </si>
  <si>
    <t>Cardiac examination + effort</t>
  </si>
  <si>
    <t>Cardiac examinations + contrast</t>
  </si>
  <si>
    <t>Cardiac examinations + doppler</t>
  </si>
  <si>
    <t>Trans-oesophageal echocardiography including passing the device</t>
  </si>
  <si>
    <t>Colour Doppler (may be added onto any other regional exam</t>
  </si>
  <si>
    <t>Cardiology Procedures:</t>
  </si>
  <si>
    <t>Procedures:</t>
  </si>
  <si>
    <t>Cardio-respiratory resuscitation 50 units per 30 minutes</t>
  </si>
  <si>
    <t>0019</t>
  </si>
  <si>
    <t>Hospital Consultation</t>
  </si>
  <si>
    <t>Consultation</t>
  </si>
  <si>
    <t>Note:</t>
  </si>
  <si>
    <t>Units</t>
  </si>
  <si>
    <t>R</t>
  </si>
  <si>
    <t>1232*</t>
  </si>
  <si>
    <t>1233*</t>
  </si>
  <si>
    <t>3620*</t>
  </si>
  <si>
    <t>3622*</t>
  </si>
  <si>
    <t>1235*</t>
  </si>
  <si>
    <t>1236*</t>
  </si>
  <si>
    <t>3621*</t>
  </si>
  <si>
    <t>3623*</t>
  </si>
  <si>
    <t>3624*</t>
  </si>
  <si>
    <t>3625*</t>
  </si>
  <si>
    <t>0209</t>
  </si>
  <si>
    <t>Umbilical artery cannulation at birth</t>
  </si>
  <si>
    <t>Bronchoscopy: Diagnostic bronchoscopy without removing foreign object</t>
  </si>
  <si>
    <t>Bronchial lavage</t>
  </si>
  <si>
    <t>Detemination of resistance to airflow, oscillary or plethysmographic methods</t>
  </si>
  <si>
    <t>Cario-respetory resuscitation: Prolonged attendance in cases of emergency, 50 clinical procedure units per half an hour or part thereof for the firs hour per practitioner, thereafter 25 procedure units per half an hour up to a maximum of 150 clinical procedure units per practitioner.  Resuscitation fee includes all necessary additional procedures.</t>
  </si>
  <si>
    <t>24hour ambulatory ECG monitoring (Holter): Interpretation</t>
  </si>
  <si>
    <t>Insertion of temporary pacemaker (modifier 0005 not acceptable)</t>
  </si>
  <si>
    <t>Percutaneous aspiration of bladder</t>
  </si>
  <si>
    <t>Bladder catheterisation: Female (not at operation)</t>
  </si>
  <si>
    <t>Use Baloon procedures including: First paediatric cardiologist (33) Atrial septoscomy, Pulmonary valve valvolopscopy, Aortic valve valvolopscopy, Closure atrail septal defect, Closure of patient ductus arteriousus</t>
  </si>
  <si>
    <t>Disclaimer:</t>
  </si>
  <si>
    <t>See the Notes below for All Tariffs</t>
  </si>
  <si>
    <t>1290*</t>
  </si>
  <si>
    <t>1291*</t>
  </si>
  <si>
    <t>3636*</t>
  </si>
  <si>
    <t>3637*</t>
  </si>
  <si>
    <t>3633</t>
  </si>
  <si>
    <t>3719</t>
  </si>
  <si>
    <t>3720</t>
  </si>
  <si>
    <t>a) Surgery on neonates (up to and including 28 days after birth) and low birth weight infants (less than 2500g) under general anaesthesia (excluding circumcision): per fee for procedure + 50% for surgeons and a 50% increase in anaesthetic time units for anaesthesiologists
b) Neonates requiring intensive care: Per fee for the intensive care items (section 4.7.2) +50% for neonatologists and/or paediatricians</t>
  </si>
  <si>
    <t>Intensive care: Category 3: Cases with multiple organ failure or Category 2 patients:Subsequent days</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</si>
  <si>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</si>
  <si>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</si>
  <si>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</si>
  <si>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</si>
  <si>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</si>
  <si>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</si>
  <si>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</si>
  <si>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</si>
  <si>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</si>
  <si>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</si>
  <si>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</si>
  <si>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Hospital Visit(exl. Neonates) - Governance Project only</t>
  </si>
  <si>
    <t>Emergency after-hours services(+25%) - Governance Project only</t>
  </si>
  <si>
    <t xml:space="preserve">6. Payment Arrangement Rates have NOT been split between In-Hospital &amp; Out-Hospital.  Use as appropriate.  </t>
  </si>
  <si>
    <t>HEALTHMAN PAEDIATRIC COSTING GUIDE 2017</t>
  </si>
  <si>
    <t>COMPARATIVE TARIFFS</t>
  </si>
  <si>
    <t>HealthMan</t>
  </si>
  <si>
    <t>BankMed</t>
  </si>
  <si>
    <t>Bonitas</t>
  </si>
  <si>
    <t>Discovery</t>
  </si>
  <si>
    <t>FedHealth</t>
  </si>
  <si>
    <t>GEMS</t>
  </si>
  <si>
    <t>KeyHealth</t>
  </si>
  <si>
    <t>POLMED</t>
  </si>
  <si>
    <t>Other</t>
  </si>
  <si>
    <t>Private 
Tariff</t>
  </si>
  <si>
    <t>RCF</t>
  </si>
  <si>
    <t>Base 
Rate</t>
  </si>
  <si>
    <t>Entry Plan Network</t>
  </si>
  <si>
    <t>Traditional &amp; Comprehensive 
Network 
(IH)</t>
  </si>
  <si>
    <t>Traditional &amp; Comprehensive 
Network 
(OH)</t>
  </si>
  <si>
    <t>Plus
Network 
(IH)</t>
  </si>
  <si>
    <t>Plus
Network 
(OH)</t>
  </si>
  <si>
    <t>Base
Rate</t>
  </si>
  <si>
    <t>DPA</t>
  </si>
  <si>
    <t xml:space="preserve">            Non-Network
Base Rate</t>
  </si>
  <si>
    <t xml:space="preserve">            Non-Network
RCF</t>
  </si>
  <si>
    <t xml:space="preserve">            Network Base Rate</t>
  </si>
  <si>
    <t xml:space="preserve">            Network
RCF</t>
  </si>
  <si>
    <t>Prem A 
(IH)</t>
  </si>
  <si>
    <t>Prem A 
(OH)</t>
  </si>
  <si>
    <t>Prem B</t>
  </si>
  <si>
    <t>Classic Rate</t>
  </si>
  <si>
    <t>Exec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</si>
  <si>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</si>
  <si>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</si>
  <si>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</si>
  <si>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</si>
  <si>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</si>
  <si>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</si>
  <si>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</si>
  <si>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</si>
  <si>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</si>
  <si>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</si>
  <si>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</si>
  <si>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t>0215</t>
  </si>
  <si>
    <t>0017</t>
  </si>
  <si>
    <t>Clin. Pro</t>
  </si>
  <si>
    <t>Radiology</t>
  </si>
  <si>
    <t>Clin. Path</t>
  </si>
  <si>
    <t>Ultra</t>
  </si>
  <si>
    <t>Anat. Cy</t>
  </si>
  <si>
    <t>Bankmed</t>
  </si>
  <si>
    <t>GEMS (non) - GP</t>
  </si>
  <si>
    <t>GEMS (non) - Paeds</t>
  </si>
  <si>
    <t>GEMS (non) - Gyn</t>
  </si>
  <si>
    <t>GEMS (non)
- 17 
-18
- 19
- 20
- 21
- 31 (assumed Rate)</t>
  </si>
  <si>
    <t>GEMS (Con) - GP</t>
  </si>
  <si>
    <t>GEMS (Con) - Paeds</t>
  </si>
  <si>
    <t>GEMS (Con) - Gyn</t>
  </si>
  <si>
    <t>GEMS (Con)
- 17 
-18
- 19
- 20
- 21
- 31</t>
  </si>
  <si>
    <t>Polmed</t>
  </si>
  <si>
    <t>Bestmed</t>
  </si>
  <si>
    <t>Medihelp</t>
  </si>
  <si>
    <t>ProfMed</t>
  </si>
  <si>
    <t>HealthMan - Specialists</t>
  </si>
  <si>
    <t>HealthMan - Psychiatry</t>
  </si>
  <si>
    <t>HealthMan - GP</t>
  </si>
  <si>
    <t xml:space="preserve">1. Codes, Descriptors and Unit Values have been extracted from the SAMA Electronic Medical Doctors Coding Manual (eMDCM) previously known as the SAMA Doctors Billing Manual (DBM).  </t>
  </si>
  <si>
    <t xml:space="preserve">
    Please note that many of the descriptors are shortened versions.  For the full descriptors please refer to the 2017 SAMA eMDCM.</t>
  </si>
  <si>
    <t>4. The HealthMan Rate increased by 7.5%</t>
  </si>
  <si>
    <t>7. The Healthman tariff for codes that relate to equipment have been retained at Profmed rate*</t>
  </si>
  <si>
    <t>0177</t>
  </si>
  <si>
    <t>Hospital Discharge Day Mangement &lt; 30 Minutes</t>
  </si>
  <si>
    <t>Hospital Discharge Day Mangement &gt; 30 Minutes</t>
  </si>
  <si>
    <t>Hospital Discharge Day Mangement &gt; 30 Minutes (additional)
 - Governance Project only</t>
  </si>
  <si>
    <t>10. Applicable to Governance Project Participant (only)</t>
  </si>
  <si>
    <t>Asthma &amp; Epilepsy (under the age of 13)</t>
  </si>
  <si>
    <t>PGPQC</t>
  </si>
  <si>
    <t>Conults</t>
  </si>
  <si>
    <t>KeyCare</t>
  </si>
  <si>
    <t>2614 (New)</t>
  </si>
  <si>
    <t>2615 (New)</t>
  </si>
  <si>
    <t>MPS (Obs Potrion)</t>
  </si>
  <si>
    <t>Ave Deliveies p/a</t>
  </si>
  <si>
    <t>Schem Units
2614</t>
  </si>
  <si>
    <t>Schem Units
2615</t>
  </si>
  <si>
    <t>SAMA Units 2614</t>
  </si>
  <si>
    <t>SAMA Units 2615</t>
  </si>
  <si>
    <t>GP Consults</t>
  </si>
  <si>
    <t>Discovery - GP Network</t>
  </si>
  <si>
    <t>9. All Fees marked in "Green" have not been published by the particular Scheme, the tariffs were calculated based on the relevant RCF, e.g. Consulting RCF (please refer to the Disclaimer)</t>
  </si>
  <si>
    <t>5.1 The BankMed Non-Network base rate for consultations increased by 3% and the Network Base Rate by 6% for 2017</t>
  </si>
  <si>
    <t>5.2 The Discovery Network base rate for consultations is 5.5% above the Non-Network Rate (which is equal to the 2016 rate)</t>
  </si>
  <si>
    <t>5.3 The Discovery Classic DPA OH consult base rate, above which you can balance bill the patient, had a 0% increase</t>
  </si>
  <si>
    <t>Non-Network
Base Rate</t>
  </si>
  <si>
    <t>Non-Network
RCF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</si>
</sst>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R-1C09]\ #,##0.00"/>
    <numFmt numFmtId="166" formatCode="_ * #,##0.000_ ;_ * \-#,##0.000_ ;_ * &quot;-&quot;??_ ;_ @_ "/>
    <numFmt numFmtId="167" formatCode="_ * #,##0_ ;_ * \-#,##0_ ;_ * &quot;-&quot;??_ ;_ @_ "/>
    <numFmt numFmtId="168" formatCode="_ * #,##0.0_ ;_ * \-#,##0.0_ ;_ * &quot;-&quot;??_ ;_ @_ "/>
  </numFmts>
  <fonts count="33" x14ac:knownFonts="1">
    <font>
      <sz val="10"/>
      <name val="Arial"/>
    </font>
    <font>
      <sz val="10"/>
      <name val="Arial"/>
      <family val="2"/>
    </font>
    <font>
      <b/>
      <sz val="10"/>
      <name val="Arial"/>
      <family val="2"/>
    </font>
    <font>
      <i/>
      <u/>
      <sz val="10"/>
      <name val="Arial"/>
      <family val="2"/>
    </font>
    <font>
      <sz val="10"/>
      <name val="Arial"/>
      <family val="2"/>
    </font>
    <font>
      <b/>
      <sz val="18"/>
      <name val="Calibri"/>
      <family val="2"/>
      <scheme val="minor"/>
    </font>
    <font>
      <sz val="10"/>
      <name val="Calibri"/>
      <family val="2"/>
      <scheme val="minor"/>
    </font>
    <font>
      <b/>
      <sz val="8"/>
      <name val="Calibri"/>
      <family val="2"/>
      <scheme val="minor"/>
    </font>
    <font>
      <b/>
      <u/>
      <sz val="10"/>
      <name val="Calibri"/>
      <family val="2"/>
      <scheme val="minor"/>
    </font>
    <font>
      <b/>
      <sz val="10"/>
      <name val="Calibri"/>
      <family val="2"/>
      <scheme val="minor"/>
    </font>
    <font>
      <b/>
      <i/>
      <u/>
      <sz val="10"/>
      <name val="Calibri"/>
      <family val="2"/>
      <scheme val="minor"/>
    </font>
    <font>
      <i/>
      <u/>
      <sz val="10"/>
      <name val="Calibri"/>
      <family val="2"/>
      <scheme val="minor"/>
    </font>
    <font>
      <b/>
      <sz val="10"/>
      <color indexed="10"/>
      <name val="Calibri"/>
      <family val="2"/>
      <scheme val="minor"/>
    </font>
    <font>
      <b/>
      <u/>
      <sz val="10"/>
      <color indexed="10"/>
      <name val="Calibri"/>
      <family val="2"/>
      <scheme val="minor"/>
    </font>
    <font>
      <b/>
      <sz val="10"/>
      <color indexed="8"/>
      <name val="Calibri"/>
      <family val="2"/>
      <scheme val="minor"/>
    </font>
    <font>
      <b/>
      <u/>
      <sz val="10"/>
      <color indexed="8"/>
      <name val="Calibri"/>
      <family val="2"/>
      <scheme val="minor"/>
    </font>
    <font>
      <b/>
      <sz val="10"/>
      <color rgb="FF0000FF"/>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u/>
      <sz val="12"/>
      <name val="Calibri"/>
      <family val="2"/>
      <scheme val="minor"/>
    </font>
    <font>
      <b/>
      <sz val="10"/>
      <color theme="5" tint="-0.249977111117893"/>
      <name val="Calibri"/>
      <family val="2"/>
      <scheme val="minor"/>
    </font>
    <font>
      <sz val="10"/>
      <color theme="5" tint="-0.249977111117893"/>
      <name val="Calibri"/>
      <family val="2"/>
      <scheme val="minor"/>
    </font>
    <font>
      <sz val="10"/>
      <color theme="5" tint="-0.249977111117893"/>
      <name val="Arial"/>
      <family val="2"/>
    </font>
    <font>
      <b/>
      <sz val="11"/>
      <color theme="1"/>
      <name val="Calibri"/>
      <family val="2"/>
      <scheme val="minor"/>
    </font>
    <font>
      <b/>
      <i/>
      <sz val="10"/>
      <color rgb="FF00B050"/>
      <name val="Calibri"/>
      <family val="2"/>
      <scheme val="minor"/>
    </font>
    <font>
      <b/>
      <sz val="10"/>
      <color theme="0"/>
      <name val="Calibri"/>
      <family val="2"/>
      <scheme val="minor"/>
    </font>
    <font>
      <b/>
      <i/>
      <sz val="10"/>
      <color theme="5" tint="-0.249977111117893"/>
      <name val="Calibri"/>
      <family val="2"/>
      <scheme val="minor"/>
    </font>
    <font>
      <b/>
      <sz val="10"/>
      <color rgb="FF00B050"/>
      <name val="Calibri"/>
      <family val="2"/>
      <scheme val="minor"/>
    </font>
    <font>
      <sz val="11"/>
      <name val="Calibri"/>
      <family val="2"/>
      <scheme val="minor"/>
    </font>
    <font>
      <b/>
      <sz val="11"/>
      <color theme="5" tint="-0.249977111117893"/>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88">
    <xf numFmtId="0" fontId="0" fillId="0" borderId="0" xfId="0"/>
    <xf numFmtId="0" fontId="5" fillId="3" borderId="2" xfId="0" applyFont="1" applyFill="1" applyBorder="1" applyAlignment="1" applyProtection="1">
      <protection hidden="1"/>
    </xf>
    <xf numFmtId="0" fontId="5" fillId="3" borderId="3" xfId="0" applyFont="1" applyFill="1" applyBorder="1" applyAlignment="1" applyProtection="1">
      <protection hidden="1"/>
    </xf>
    <xf numFmtId="0" fontId="5" fillId="3" borderId="4" xfId="0" applyFont="1" applyFill="1" applyBorder="1" applyAlignment="1" applyProtection="1">
      <protection hidden="1"/>
    </xf>
    <xf numFmtId="0" fontId="6" fillId="2" borderId="0" xfId="0" applyFont="1" applyFill="1" applyBorder="1" applyAlignment="1" applyProtection="1">
      <alignment wrapText="1"/>
      <protection hidden="1"/>
    </xf>
    <xf numFmtId="0" fontId="0" fillId="2" borderId="0" xfId="0" applyFill="1" applyBorder="1" applyAlignment="1" applyProtection="1">
      <alignment wrapText="1"/>
      <protection hidden="1"/>
    </xf>
    <xf numFmtId="0" fontId="0" fillId="2" borderId="0" xfId="0" applyFill="1" applyBorder="1" applyProtection="1">
      <protection hidden="1"/>
    </xf>
    <xf numFmtId="0" fontId="6" fillId="2" borderId="0" xfId="0" applyFont="1" applyFill="1" applyBorder="1" applyProtection="1">
      <protection hidden="1"/>
    </xf>
    <xf numFmtId="164" fontId="6" fillId="2" borderId="0" xfId="1" applyFont="1" applyFill="1" applyBorder="1" applyAlignment="1" applyProtection="1">
      <alignment wrapText="1"/>
      <protection hidden="1"/>
    </xf>
    <xf numFmtId="166" fontId="6" fillId="2" borderId="0" xfId="1" applyNumberFormat="1" applyFont="1" applyFill="1" applyBorder="1" applyAlignment="1" applyProtection="1">
      <alignment wrapText="1"/>
      <protection hidden="1"/>
    </xf>
    <xf numFmtId="0" fontId="9" fillId="4" borderId="1" xfId="0" applyFont="1" applyFill="1" applyBorder="1" applyAlignment="1" applyProtection="1">
      <alignment horizontal="center"/>
      <protection hidden="1"/>
    </xf>
    <xf numFmtId="0" fontId="9" fillId="2" borderId="4" xfId="0" applyFont="1" applyFill="1" applyBorder="1" applyAlignment="1" applyProtection="1">
      <alignment horizontal="center" wrapText="1"/>
      <protection hidden="1"/>
    </xf>
    <xf numFmtId="0" fontId="9" fillId="4" borderId="1" xfId="1" applyNumberFormat="1" applyFont="1" applyFill="1" applyBorder="1" applyAlignment="1" applyProtection="1">
      <alignment horizontal="center" wrapText="1"/>
      <protection hidden="1"/>
    </xf>
    <xf numFmtId="164" fontId="9" fillId="4" borderId="1" xfId="1" applyFont="1" applyFill="1" applyBorder="1" applyAlignment="1" applyProtection="1">
      <alignment horizontal="center" wrapText="1"/>
      <protection hidden="1"/>
    </xf>
    <xf numFmtId="166" fontId="9" fillId="4" borderId="1" xfId="1" applyNumberFormat="1" applyFont="1" applyFill="1" applyBorder="1" applyAlignment="1" applyProtection="1">
      <alignment horizontal="center" wrapText="1"/>
      <protection hidden="1"/>
    </xf>
    <xf numFmtId="0" fontId="9" fillId="4" borderId="1" xfId="0" applyFont="1" applyFill="1" applyBorder="1" applyAlignment="1" applyProtection="1">
      <alignment horizontal="center" wrapText="1"/>
      <protection hidden="1"/>
    </xf>
    <xf numFmtId="0" fontId="6" fillId="2" borderId="0" xfId="0" applyFont="1" applyFill="1" applyBorder="1" applyAlignment="1" applyProtection="1">
      <alignment horizontal="center" wrapText="1"/>
      <protection hidden="1"/>
    </xf>
    <xf numFmtId="0" fontId="0" fillId="2" borderId="0" xfId="0" applyFill="1" applyBorder="1" applyAlignment="1" applyProtection="1">
      <alignment horizontal="center" wrapText="1"/>
      <protection hidden="1"/>
    </xf>
    <xf numFmtId="0" fontId="0" fillId="2" borderId="0" xfId="0"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Border="1" applyAlignment="1" applyProtection="1">
      <alignment horizontal="center" wrapText="1"/>
      <protection hidden="1"/>
    </xf>
    <xf numFmtId="0" fontId="9" fillId="5" borderId="1" xfId="1" applyNumberFormat="1" applyFont="1" applyFill="1" applyBorder="1" applyAlignment="1" applyProtection="1">
      <alignment horizontal="center" wrapText="1"/>
      <protection hidden="1"/>
    </xf>
    <xf numFmtId="164" fontId="9" fillId="5" borderId="1" xfId="1" applyFont="1" applyFill="1" applyBorder="1" applyAlignment="1" applyProtection="1">
      <alignment horizontal="center" wrapText="1"/>
      <protection hidden="1"/>
    </xf>
    <xf numFmtId="166" fontId="9" fillId="5" borderId="1" xfId="1" applyNumberFormat="1" applyFont="1" applyFill="1" applyBorder="1" applyAlignment="1" applyProtection="1">
      <alignment wrapText="1"/>
      <protection hidden="1"/>
    </xf>
    <xf numFmtId="166" fontId="9" fillId="5" borderId="1" xfId="1" applyNumberFormat="1" applyFont="1" applyFill="1" applyBorder="1" applyAlignment="1" applyProtection="1">
      <alignment horizontal="center" wrapText="1"/>
      <protection hidden="1"/>
    </xf>
    <xf numFmtId="9" fontId="9" fillId="5" borderId="1" xfId="0" applyNumberFormat="1" applyFont="1" applyFill="1" applyBorder="1" applyAlignment="1" applyProtection="1">
      <alignment horizontal="center" wrapText="1"/>
      <protection hidden="1"/>
    </xf>
    <xf numFmtId="9" fontId="9" fillId="5" borderId="1" xfId="2" applyFont="1" applyFill="1" applyBorder="1" applyAlignment="1" applyProtection="1">
      <alignment horizontal="center" wrapText="1"/>
      <protection hidden="1"/>
    </xf>
    <xf numFmtId="0" fontId="10" fillId="2" borderId="5" xfId="0" applyFont="1" applyFill="1" applyBorder="1" applyAlignment="1" applyProtection="1">
      <alignment horizontal="center"/>
      <protection hidden="1"/>
    </xf>
    <xf numFmtId="0" fontId="10" fillId="2" borderId="0" xfId="0" applyFont="1" applyFill="1" applyBorder="1" applyAlignment="1" applyProtection="1">
      <alignment horizontal="center" wrapText="1"/>
      <protection hidden="1"/>
    </xf>
    <xf numFmtId="0" fontId="10" fillId="4" borderId="1" xfId="1" applyNumberFormat="1" applyFont="1" applyFill="1" applyBorder="1" applyAlignment="1" applyProtection="1">
      <alignment horizontal="center" wrapText="1"/>
      <protection hidden="1"/>
    </xf>
    <xf numFmtId="0" fontId="11" fillId="2" borderId="0" xfId="0" applyFont="1" applyFill="1" applyBorder="1" applyAlignment="1" applyProtection="1">
      <alignment wrapText="1"/>
      <protection hidden="1"/>
    </xf>
    <xf numFmtId="0" fontId="3" fillId="2" borderId="0" xfId="0" applyFont="1" applyFill="1" applyBorder="1" applyAlignment="1" applyProtection="1">
      <alignment wrapText="1"/>
      <protection hidden="1"/>
    </xf>
    <xf numFmtId="0" fontId="3" fillId="2" borderId="0" xfId="0" applyFont="1" applyFill="1" applyBorder="1" applyProtection="1">
      <protection hidden="1"/>
    </xf>
    <xf numFmtId="49" fontId="9"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6" fillId="3" borderId="3" xfId="1" applyNumberFormat="1" applyFont="1" applyFill="1" applyBorder="1" applyAlignment="1" applyProtection="1">
      <alignment wrapText="1"/>
      <protection hidden="1"/>
    </xf>
    <xf numFmtId="164" fontId="6" fillId="3" borderId="3" xfId="1" applyFont="1" applyFill="1" applyBorder="1" applyAlignment="1" applyProtection="1">
      <alignment wrapText="1"/>
      <protection hidden="1"/>
    </xf>
    <xf numFmtId="166" fontId="6" fillId="3" borderId="3" xfId="1" applyNumberFormat="1" applyFont="1" applyFill="1" applyBorder="1" applyAlignment="1" applyProtection="1">
      <alignment wrapText="1"/>
      <protection hidden="1"/>
    </xf>
    <xf numFmtId="164" fontId="9" fillId="3" borderId="3" xfId="1" applyFont="1" applyFill="1" applyBorder="1" applyAlignment="1" applyProtection="1">
      <alignment wrapText="1"/>
      <protection hidden="1"/>
    </xf>
    <xf numFmtId="9" fontId="9" fillId="3" borderId="3" xfId="0" applyNumberFormat="1" applyFont="1" applyFill="1" applyBorder="1" applyAlignment="1" applyProtection="1">
      <alignment wrapText="1"/>
      <protection hidden="1"/>
    </xf>
    <xf numFmtId="0" fontId="9" fillId="3" borderId="3" xfId="0" applyFont="1" applyFill="1" applyBorder="1" applyAlignment="1" applyProtection="1">
      <alignment wrapText="1"/>
      <protection hidden="1"/>
    </xf>
    <xf numFmtId="164" fontId="6" fillId="3" borderId="4" xfId="1" applyFont="1" applyFill="1" applyBorder="1" applyAlignment="1" applyProtection="1">
      <alignment wrapText="1"/>
      <protection hidden="1"/>
    </xf>
    <xf numFmtId="0" fontId="9" fillId="2" borderId="8" xfId="0" applyFont="1" applyFill="1" applyBorder="1" applyAlignment="1" applyProtection="1">
      <alignment horizontal="center"/>
      <protection hidden="1"/>
    </xf>
    <xf numFmtId="0" fontId="8" fillId="2" borderId="17" xfId="0" applyFont="1" applyFill="1" applyBorder="1" applyAlignment="1" applyProtection="1">
      <alignment horizontal="left" wrapText="1"/>
      <protection hidden="1"/>
    </xf>
    <xf numFmtId="0" fontId="6" fillId="2" borderId="20" xfId="1" applyNumberFormat="1" applyFont="1" applyFill="1" applyBorder="1" applyAlignment="1" applyProtection="1">
      <alignment wrapText="1"/>
      <protection hidden="1"/>
    </xf>
    <xf numFmtId="164" fontId="6" fillId="2" borderId="20" xfId="1" applyFont="1" applyFill="1" applyBorder="1" applyAlignment="1" applyProtection="1">
      <alignment wrapText="1"/>
      <protection hidden="1"/>
    </xf>
    <xf numFmtId="166" fontId="6" fillId="2" borderId="20" xfId="1" applyNumberFormat="1" applyFont="1" applyFill="1" applyBorder="1" applyAlignment="1" applyProtection="1">
      <alignment wrapText="1"/>
      <protection hidden="1"/>
    </xf>
    <xf numFmtId="164" fontId="9" fillId="2" borderId="20" xfId="1" applyFont="1" applyFill="1" applyBorder="1" applyAlignment="1" applyProtection="1">
      <alignment wrapText="1"/>
      <protection hidden="1"/>
    </xf>
    <xf numFmtId="9" fontId="9" fillId="6" borderId="20" xfId="0" applyNumberFormat="1" applyFont="1" applyFill="1" applyBorder="1" applyAlignment="1" applyProtection="1">
      <alignment wrapText="1"/>
      <protection hidden="1"/>
    </xf>
    <xf numFmtId="0" fontId="9" fillId="6" borderId="20" xfId="0" applyFont="1" applyFill="1" applyBorder="1" applyAlignment="1" applyProtection="1">
      <alignment wrapText="1"/>
      <protection hidden="1"/>
    </xf>
    <xf numFmtId="164" fontId="6" fillId="6" borderId="20" xfId="1" applyFont="1" applyFill="1" applyBorder="1" applyAlignment="1" applyProtection="1">
      <alignment wrapText="1"/>
      <protection hidden="1"/>
    </xf>
    <xf numFmtId="49" fontId="12" fillId="2" borderId="9" xfId="0" applyNumberFormat="1" applyFont="1" applyFill="1" applyBorder="1" applyAlignment="1" applyProtection="1">
      <alignment horizontal="center"/>
      <protection hidden="1"/>
    </xf>
    <xf numFmtId="0" fontId="13" fillId="2" borderId="18" xfId="0" applyFont="1" applyFill="1" applyBorder="1" applyAlignment="1" applyProtection="1">
      <alignment horizontal="left" wrapText="1"/>
      <protection hidden="1"/>
    </xf>
    <xf numFmtId="0" fontId="6" fillId="2" borderId="21" xfId="1" applyNumberFormat="1" applyFont="1" applyFill="1" applyBorder="1" applyAlignment="1" applyProtection="1">
      <alignment wrapText="1"/>
      <protection hidden="1"/>
    </xf>
    <xf numFmtId="164" fontId="6" fillId="2" borderId="21" xfId="1" applyFont="1" applyFill="1" applyBorder="1" applyAlignment="1" applyProtection="1">
      <alignment wrapText="1"/>
      <protection hidden="1"/>
    </xf>
    <xf numFmtId="166" fontId="9" fillId="2" borderId="21" xfId="1" applyNumberFormat="1" applyFont="1" applyFill="1" applyBorder="1" applyAlignment="1" applyProtection="1">
      <alignment wrapText="1"/>
      <protection hidden="1"/>
    </xf>
    <xf numFmtId="164" fontId="9" fillId="2" borderId="21" xfId="1" applyFont="1" applyFill="1" applyBorder="1" applyAlignment="1" applyProtection="1">
      <alignment wrapText="1"/>
      <protection hidden="1"/>
    </xf>
    <xf numFmtId="166" fontId="12" fillId="2" borderId="21" xfId="1" applyNumberFormat="1" applyFont="1" applyFill="1" applyBorder="1" applyAlignment="1" applyProtection="1">
      <alignment wrapText="1"/>
      <protection hidden="1"/>
    </xf>
    <xf numFmtId="165" fontId="9" fillId="6" borderId="21" xfId="0" applyNumberFormat="1" applyFont="1" applyFill="1" applyBorder="1" applyAlignment="1" applyProtection="1">
      <alignment wrapText="1"/>
      <protection hidden="1"/>
    </xf>
    <xf numFmtId="9" fontId="9" fillId="6" borderId="21" xfId="0" applyNumberFormat="1" applyFont="1" applyFill="1" applyBorder="1" applyAlignment="1" applyProtection="1">
      <alignment wrapText="1"/>
      <protection hidden="1"/>
    </xf>
    <xf numFmtId="0" fontId="9" fillId="6" borderId="21" xfId="0" applyFont="1" applyFill="1" applyBorder="1" applyAlignment="1" applyProtection="1">
      <alignment wrapText="1"/>
      <protection hidden="1"/>
    </xf>
    <xf numFmtId="164" fontId="9" fillId="6" borderId="21" xfId="1" applyFont="1" applyFill="1" applyBorder="1" applyAlignment="1" applyProtection="1">
      <alignment wrapText="1"/>
      <protection hidden="1"/>
    </xf>
    <xf numFmtId="0" fontId="9" fillId="2" borderId="9" xfId="0" quotePrefix="1" applyFont="1" applyFill="1" applyBorder="1" applyAlignment="1" applyProtection="1">
      <alignment horizontal="left"/>
      <protection hidden="1"/>
    </xf>
    <xf numFmtId="0" fontId="9" fillId="2" borderId="18" xfId="0" applyFont="1" applyFill="1" applyBorder="1" applyAlignment="1" applyProtection="1">
      <alignment wrapText="1"/>
      <protection hidden="1"/>
    </xf>
    <xf numFmtId="0" fontId="9" fillId="2" borderId="21" xfId="1" applyNumberFormat="1" applyFont="1" applyFill="1" applyBorder="1" applyAlignment="1" applyProtection="1">
      <alignment wrapText="1"/>
      <protection hidden="1"/>
    </xf>
    <xf numFmtId="164" fontId="9" fillId="6" borderId="21" xfId="0" applyNumberFormat="1" applyFont="1" applyFill="1" applyBorder="1" applyAlignment="1" applyProtection="1">
      <alignment wrapText="1"/>
      <protection hidden="1"/>
    </xf>
    <xf numFmtId="0" fontId="4" fillId="2" borderId="0" xfId="0" applyFont="1" applyFill="1" applyBorder="1" applyAlignment="1" applyProtection="1">
      <alignment wrapText="1"/>
      <protection hidden="1"/>
    </xf>
    <xf numFmtId="0" fontId="4" fillId="2" borderId="0" xfId="0" applyFont="1" applyFill="1" applyBorder="1" applyProtection="1">
      <protection hidden="1"/>
    </xf>
    <xf numFmtId="49" fontId="9" fillId="2" borderId="9" xfId="0" applyNumberFormat="1" applyFont="1" applyFill="1" applyBorder="1" applyProtection="1">
      <protection hidden="1"/>
    </xf>
    <xf numFmtId="49" fontId="9" fillId="2" borderId="10" xfId="0" applyNumberFormat="1" applyFont="1" applyFill="1" applyBorder="1" applyProtection="1">
      <protection hidden="1"/>
    </xf>
    <xf numFmtId="0" fontId="14" fillId="2" borderId="19" xfId="0" applyFont="1" applyFill="1" applyBorder="1" applyAlignment="1" applyProtection="1">
      <alignment wrapText="1"/>
      <protection hidden="1"/>
    </xf>
    <xf numFmtId="0" fontId="9" fillId="2" borderId="22" xfId="1" applyNumberFormat="1" applyFont="1" applyFill="1" applyBorder="1" applyAlignment="1" applyProtection="1">
      <alignment wrapText="1"/>
      <protection hidden="1"/>
    </xf>
    <xf numFmtId="164" fontId="9" fillId="2" borderId="22" xfId="1" applyFont="1" applyFill="1" applyBorder="1" applyAlignment="1" applyProtection="1">
      <alignment wrapText="1"/>
      <protection hidden="1"/>
    </xf>
    <xf numFmtId="166" fontId="9" fillId="2" borderId="22" xfId="1" applyNumberFormat="1" applyFont="1" applyFill="1" applyBorder="1" applyAlignment="1" applyProtection="1">
      <alignment wrapText="1"/>
      <protection hidden="1"/>
    </xf>
    <xf numFmtId="164" fontId="9" fillId="6" borderId="22" xfId="0" applyNumberFormat="1" applyFont="1" applyFill="1" applyBorder="1" applyAlignment="1" applyProtection="1">
      <alignment wrapText="1"/>
      <protection hidden="1"/>
    </xf>
    <xf numFmtId="164" fontId="9" fillId="6" borderId="22" xfId="1" applyFont="1" applyFill="1" applyBorder="1" applyAlignment="1" applyProtection="1">
      <alignment wrapText="1"/>
      <protection hidden="1"/>
    </xf>
    <xf numFmtId="49" fontId="9" fillId="2" borderId="8" xfId="0" applyNumberFormat="1" applyFont="1" applyFill="1" applyBorder="1" applyProtection="1">
      <protection hidden="1"/>
    </xf>
    <xf numFmtId="0" fontId="15" fillId="2" borderId="17" xfId="0" applyFont="1" applyFill="1" applyBorder="1" applyAlignment="1" applyProtection="1">
      <alignment wrapText="1"/>
      <protection hidden="1"/>
    </xf>
    <xf numFmtId="0" fontId="9" fillId="2" borderId="20" xfId="1" applyNumberFormat="1" applyFont="1" applyFill="1" applyBorder="1" applyAlignment="1" applyProtection="1">
      <alignment wrapText="1"/>
      <protection hidden="1"/>
    </xf>
    <xf numFmtId="166" fontId="9" fillId="2" borderId="20" xfId="1" applyNumberFormat="1" applyFont="1" applyFill="1" applyBorder="1" applyAlignment="1" applyProtection="1">
      <alignment wrapText="1"/>
      <protection hidden="1"/>
    </xf>
    <xf numFmtId="164" fontId="9" fillId="6" borderId="20" xfId="0" applyNumberFormat="1" applyFont="1" applyFill="1" applyBorder="1" applyAlignment="1" applyProtection="1">
      <alignment wrapText="1"/>
      <protection hidden="1"/>
    </xf>
    <xf numFmtId="164" fontId="9" fillId="6" borderId="20" xfId="1" applyFont="1" applyFill="1" applyBorder="1" applyAlignment="1" applyProtection="1">
      <alignment wrapText="1"/>
      <protection hidden="1"/>
    </xf>
    <xf numFmtId="0" fontId="14" fillId="2" borderId="18" xfId="0" applyFont="1" applyFill="1" applyBorder="1" applyAlignment="1" applyProtection="1">
      <alignment wrapText="1"/>
      <protection hidden="1"/>
    </xf>
    <xf numFmtId="49" fontId="9" fillId="2" borderId="9" xfId="0" applyNumberFormat="1" applyFont="1" applyFill="1" applyBorder="1" applyAlignment="1" applyProtection="1">
      <alignment wrapText="1"/>
      <protection hidden="1"/>
    </xf>
    <xf numFmtId="0" fontId="9" fillId="2" borderId="0" xfId="0" applyFont="1" applyFill="1" applyBorder="1" applyAlignment="1" applyProtection="1">
      <alignment wrapText="1"/>
      <protection hidden="1"/>
    </xf>
    <xf numFmtId="0" fontId="2" fillId="2" borderId="0" xfId="0" applyFont="1" applyFill="1" applyBorder="1" applyAlignment="1" applyProtection="1">
      <alignment wrapText="1"/>
      <protection hidden="1"/>
    </xf>
    <xf numFmtId="0" fontId="2" fillId="2" borderId="0" xfId="0" applyFont="1" applyFill="1" applyBorder="1" applyProtection="1">
      <protection hidden="1"/>
    </xf>
    <xf numFmtId="49" fontId="9" fillId="2" borderId="9" xfId="0" applyNumberFormat="1" applyFont="1" applyFill="1" applyBorder="1" applyAlignment="1" applyProtection="1">
      <alignment horizontal="left"/>
      <protection hidden="1"/>
    </xf>
    <xf numFmtId="0" fontId="9" fillId="2" borderId="9" xfId="0" applyFont="1" applyFill="1" applyBorder="1" applyAlignment="1" applyProtection="1">
      <alignment horizontal="left"/>
      <protection hidden="1"/>
    </xf>
    <xf numFmtId="49" fontId="9" fillId="2" borderId="11" xfId="0" applyNumberFormat="1" applyFont="1" applyFill="1" applyBorder="1" applyAlignment="1" applyProtection="1">
      <alignment wrapText="1"/>
      <protection hidden="1"/>
    </xf>
    <xf numFmtId="0" fontId="9" fillId="2" borderId="23" xfId="0" applyFont="1" applyFill="1" applyBorder="1" applyAlignment="1" applyProtection="1">
      <alignment wrapText="1"/>
      <protection hidden="1"/>
    </xf>
    <xf numFmtId="0" fontId="9" fillId="2" borderId="24" xfId="1" applyNumberFormat="1" applyFont="1" applyFill="1" applyBorder="1" applyAlignment="1" applyProtection="1">
      <alignment wrapText="1"/>
      <protection hidden="1"/>
    </xf>
    <xf numFmtId="49" fontId="16" fillId="2" borderId="11" xfId="0" applyNumberFormat="1" applyFont="1" applyFill="1" applyBorder="1" applyAlignment="1" applyProtection="1">
      <alignment wrapText="1"/>
      <protection hidden="1"/>
    </xf>
    <xf numFmtId="164" fontId="16" fillId="2" borderId="21" xfId="1" applyFont="1" applyFill="1" applyBorder="1" applyAlignment="1" applyProtection="1">
      <alignment wrapText="1"/>
      <protection hidden="1"/>
    </xf>
    <xf numFmtId="166" fontId="16" fillId="2" borderId="21" xfId="1" applyNumberFormat="1" applyFont="1" applyFill="1" applyBorder="1" applyAlignment="1" applyProtection="1">
      <alignment wrapText="1"/>
      <protection hidden="1"/>
    </xf>
    <xf numFmtId="0" fontId="6" fillId="2" borderId="10" xfId="0" applyFont="1" applyFill="1" applyBorder="1" applyProtection="1">
      <protection hidden="1"/>
    </xf>
    <xf numFmtId="0" fontId="6" fillId="2" borderId="19" xfId="0" applyFont="1" applyFill="1" applyBorder="1" applyAlignment="1" applyProtection="1">
      <alignment wrapText="1"/>
      <protection hidden="1"/>
    </xf>
    <xf numFmtId="0" fontId="6" fillId="2" borderId="22" xfId="1" applyNumberFormat="1" applyFont="1" applyFill="1" applyBorder="1" applyAlignment="1" applyProtection="1">
      <alignment wrapText="1"/>
      <protection hidden="1"/>
    </xf>
    <xf numFmtId="0" fontId="6" fillId="6" borderId="22" xfId="0" applyFont="1" applyFill="1" applyBorder="1" applyAlignment="1" applyProtection="1">
      <alignment wrapText="1"/>
      <protection hidden="1"/>
    </xf>
    <xf numFmtId="0" fontId="6" fillId="3" borderId="2" xfId="0" applyFont="1" applyFill="1" applyBorder="1" applyProtection="1">
      <protection hidden="1"/>
    </xf>
    <xf numFmtId="0" fontId="15" fillId="3" borderId="3" xfId="0" applyFont="1" applyFill="1" applyBorder="1" applyAlignment="1" applyProtection="1">
      <alignment wrapText="1"/>
      <protection hidden="1"/>
    </xf>
    <xf numFmtId="0" fontId="6" fillId="3" borderId="3" xfId="0" applyFont="1" applyFill="1" applyBorder="1" applyAlignment="1" applyProtection="1">
      <alignment wrapText="1"/>
      <protection hidden="1"/>
    </xf>
    <xf numFmtId="0" fontId="6" fillId="3" borderId="4" xfId="0" applyFont="1" applyFill="1" applyBorder="1" applyAlignment="1" applyProtection="1">
      <alignment wrapText="1"/>
      <protection hidden="1"/>
    </xf>
    <xf numFmtId="0" fontId="9" fillId="2" borderId="8" xfId="0" applyFont="1" applyFill="1" applyBorder="1" applyProtection="1">
      <protection hidden="1"/>
    </xf>
    <xf numFmtId="0" fontId="9" fillId="2" borderId="17" xfId="0" applyFont="1" applyFill="1" applyBorder="1" applyAlignment="1" applyProtection="1">
      <alignment wrapText="1"/>
      <protection hidden="1"/>
    </xf>
    <xf numFmtId="0" fontId="9" fillId="2" borderId="18" xfId="0" applyFont="1" applyFill="1" applyBorder="1" applyAlignment="1" applyProtection="1">
      <alignment wrapText="1" shrinkToFit="1"/>
      <protection hidden="1"/>
    </xf>
    <xf numFmtId="49" fontId="17" fillId="2" borderId="9" xfId="0" applyNumberFormat="1" applyFont="1" applyFill="1" applyBorder="1" applyAlignment="1" applyProtection="1">
      <alignment wrapText="1"/>
      <protection hidden="1"/>
    </xf>
    <xf numFmtId="0" fontId="17" fillId="2" borderId="9" xfId="0" applyFont="1" applyFill="1" applyBorder="1" applyAlignment="1" applyProtection="1">
      <alignment horizontal="left"/>
      <protection hidden="1"/>
    </xf>
    <xf numFmtId="0" fontId="16" fillId="2" borderId="9" xfId="0" applyFont="1" applyFill="1" applyBorder="1" applyAlignment="1" applyProtection="1">
      <alignment horizontal="left"/>
      <protection hidden="1"/>
    </xf>
    <xf numFmtId="49" fontId="16" fillId="2" borderId="9" xfId="0" applyNumberFormat="1" applyFont="1" applyFill="1" applyBorder="1" applyAlignment="1" applyProtection="1">
      <alignment wrapText="1"/>
      <protection hidden="1"/>
    </xf>
    <xf numFmtId="0" fontId="16" fillId="2" borderId="11" xfId="0" applyFont="1" applyFill="1" applyBorder="1" applyAlignment="1" applyProtection="1">
      <alignment horizontal="left"/>
      <protection hidden="1"/>
    </xf>
    <xf numFmtId="0" fontId="13" fillId="2" borderId="11" xfId="0" applyFont="1" applyFill="1" applyBorder="1" applyProtection="1">
      <protection hidden="1"/>
    </xf>
    <xf numFmtId="0" fontId="6" fillId="2" borderId="23" xfId="0" applyFont="1" applyFill="1" applyBorder="1" applyAlignment="1" applyProtection="1">
      <alignment wrapText="1"/>
      <protection hidden="1"/>
    </xf>
    <xf numFmtId="0" fontId="6" fillId="2" borderId="22" xfId="0" applyFont="1" applyFill="1" applyBorder="1" applyAlignment="1" applyProtection="1">
      <alignment wrapText="1"/>
      <protection hidden="1"/>
    </xf>
    <xf numFmtId="164" fontId="6" fillId="2" borderId="22" xfId="1" applyFont="1" applyFill="1" applyBorder="1" applyAlignment="1" applyProtection="1">
      <alignment wrapText="1"/>
      <protection hidden="1"/>
    </xf>
    <xf numFmtId="166" fontId="6" fillId="2" borderId="22" xfId="1" applyNumberFormat="1" applyFont="1" applyFill="1" applyBorder="1" applyAlignment="1" applyProtection="1">
      <alignment wrapText="1"/>
      <protection hidden="1"/>
    </xf>
    <xf numFmtId="164" fontId="6" fillId="6" borderId="22" xfId="1" applyFont="1" applyFill="1" applyBorder="1" applyAlignment="1" applyProtection="1">
      <alignment wrapText="1"/>
      <protection hidden="1"/>
    </xf>
    <xf numFmtId="0" fontId="6" fillId="2" borderId="12" xfId="0" applyFont="1" applyFill="1" applyBorder="1" applyAlignment="1" applyProtection="1">
      <alignment wrapText="1"/>
      <protection hidden="1"/>
    </xf>
    <xf numFmtId="0" fontId="6" fillId="2" borderId="12" xfId="1" applyNumberFormat="1" applyFont="1" applyFill="1" applyBorder="1" applyAlignment="1" applyProtection="1">
      <alignment wrapText="1"/>
      <protection hidden="1"/>
    </xf>
    <xf numFmtId="164" fontId="6" fillId="2" borderId="12" xfId="1" applyFont="1" applyFill="1" applyBorder="1" applyAlignment="1" applyProtection="1">
      <alignment wrapText="1"/>
      <protection hidden="1"/>
    </xf>
    <xf numFmtId="166" fontId="6" fillId="2" borderId="12" xfId="1" applyNumberFormat="1" applyFont="1" applyFill="1" applyBorder="1" applyAlignment="1" applyProtection="1">
      <alignment wrapText="1"/>
      <protection hidden="1"/>
    </xf>
    <xf numFmtId="164" fontId="6" fillId="2" borderId="12" xfId="1" applyNumberFormat="1" applyFont="1" applyFill="1" applyBorder="1" applyAlignment="1" applyProtection="1">
      <alignment wrapText="1"/>
      <protection hidden="1"/>
    </xf>
    <xf numFmtId="166" fontId="6" fillId="2" borderId="13" xfId="1" applyNumberFormat="1" applyFont="1" applyFill="1" applyBorder="1" applyAlignment="1" applyProtection="1">
      <alignment wrapText="1"/>
      <protection hidden="1"/>
    </xf>
    <xf numFmtId="164" fontId="6" fillId="2" borderId="0" xfId="1" applyNumberFormat="1" applyFont="1" applyFill="1" applyBorder="1" applyAlignment="1" applyProtection="1">
      <alignment wrapText="1"/>
      <protection hidden="1"/>
    </xf>
    <xf numFmtId="166" fontId="6" fillId="2" borderId="7" xfId="1" applyNumberFormat="1" applyFont="1" applyFill="1" applyBorder="1" applyAlignment="1" applyProtection="1">
      <alignment wrapText="1"/>
      <protection hidden="1"/>
    </xf>
    <xf numFmtId="0" fontId="21" fillId="2" borderId="0" xfId="0" applyFont="1" applyFill="1" applyBorder="1" applyAlignment="1" applyProtection="1">
      <alignment wrapText="1"/>
      <protection hidden="1"/>
    </xf>
    <xf numFmtId="0" fontId="20" fillId="2" borderId="0" xfId="0" applyFont="1" applyFill="1" applyBorder="1" applyProtection="1">
      <protection hidden="1"/>
    </xf>
    <xf numFmtId="0" fontId="20" fillId="2" borderId="0" xfId="0" applyFont="1" applyFill="1" applyBorder="1" applyAlignment="1" applyProtection="1">
      <alignment wrapText="1"/>
      <protection hidden="1"/>
    </xf>
    <xf numFmtId="164" fontId="20" fillId="2" borderId="0" xfId="1" applyFont="1" applyFill="1" applyBorder="1" applyAlignment="1" applyProtection="1">
      <alignment wrapText="1"/>
      <protection hidden="1"/>
    </xf>
    <xf numFmtId="166" fontId="20" fillId="2" borderId="0" xfId="1" applyNumberFormat="1" applyFont="1" applyFill="1" applyBorder="1" applyAlignment="1" applyProtection="1">
      <alignment wrapText="1"/>
      <protection hidden="1"/>
    </xf>
    <xf numFmtId="164" fontId="20" fillId="2" borderId="0" xfId="1" applyNumberFormat="1" applyFont="1" applyFill="1" applyBorder="1" applyAlignment="1" applyProtection="1">
      <alignment wrapText="1"/>
      <protection hidden="1"/>
    </xf>
    <xf numFmtId="166" fontId="20" fillId="2" borderId="7" xfId="1" applyNumberFormat="1" applyFont="1" applyFill="1" applyBorder="1" applyAlignment="1" applyProtection="1">
      <alignment wrapText="1"/>
      <protection hidden="1"/>
    </xf>
    <xf numFmtId="0" fontId="20" fillId="2" borderId="6" xfId="0" applyFont="1" applyFill="1" applyBorder="1" applyAlignment="1" applyProtection="1">
      <alignment wrapText="1"/>
      <protection hidden="1"/>
    </xf>
    <xf numFmtId="164" fontId="20" fillId="2" borderId="6" xfId="1" applyFont="1" applyFill="1" applyBorder="1" applyAlignment="1" applyProtection="1">
      <alignment wrapText="1"/>
      <protection hidden="1"/>
    </xf>
    <xf numFmtId="166" fontId="20" fillId="2" borderId="6" xfId="1" applyNumberFormat="1" applyFont="1" applyFill="1" applyBorder="1" applyAlignment="1" applyProtection="1">
      <alignment wrapText="1"/>
      <protection hidden="1"/>
    </xf>
    <xf numFmtId="164" fontId="20" fillId="2" borderId="6" xfId="1" applyNumberFormat="1" applyFont="1" applyFill="1" applyBorder="1" applyAlignment="1" applyProtection="1">
      <alignment wrapText="1"/>
      <protection hidden="1"/>
    </xf>
    <xf numFmtId="166" fontId="20" fillId="2" borderId="16" xfId="1" applyNumberFormat="1" applyFont="1" applyFill="1" applyBorder="1" applyAlignment="1" applyProtection="1">
      <alignment wrapText="1"/>
      <protection hidden="1"/>
    </xf>
    <xf numFmtId="0" fontId="10" fillId="4" borderId="14" xfId="0" applyFont="1" applyFill="1" applyBorder="1" applyProtection="1">
      <protection hidden="1"/>
    </xf>
    <xf numFmtId="0" fontId="6" fillId="4" borderId="12" xfId="0" applyFont="1" applyFill="1" applyBorder="1" applyAlignment="1" applyProtection="1">
      <alignment wrapText="1"/>
      <protection hidden="1"/>
    </xf>
    <xf numFmtId="0" fontId="6" fillId="4" borderId="12" xfId="1" applyNumberFormat="1" applyFont="1" applyFill="1" applyBorder="1" applyAlignment="1" applyProtection="1">
      <alignment wrapText="1"/>
      <protection hidden="1"/>
    </xf>
    <xf numFmtId="164" fontId="6" fillId="4" borderId="12" xfId="1" applyFont="1" applyFill="1" applyBorder="1" applyAlignment="1" applyProtection="1">
      <alignment wrapText="1"/>
      <protection hidden="1"/>
    </xf>
    <xf numFmtId="166" fontId="6" fillId="4" borderId="12" xfId="1" applyNumberFormat="1" applyFont="1" applyFill="1" applyBorder="1" applyAlignment="1" applyProtection="1">
      <alignment wrapText="1"/>
      <protection hidden="1"/>
    </xf>
    <xf numFmtId="164" fontId="6" fillId="4" borderId="12" xfId="1" applyNumberFormat="1" applyFont="1" applyFill="1" applyBorder="1" applyAlignment="1" applyProtection="1">
      <alignment wrapText="1"/>
      <protection hidden="1"/>
    </xf>
    <xf numFmtId="166" fontId="6" fillId="4" borderId="13" xfId="1" applyNumberFormat="1" applyFont="1" applyFill="1" applyBorder="1" applyAlignment="1" applyProtection="1">
      <alignment wrapText="1"/>
      <protection hidden="1"/>
    </xf>
    <xf numFmtId="0" fontId="21" fillId="4" borderId="5" xfId="0" applyFont="1" applyFill="1" applyBorder="1" applyAlignment="1" applyProtection="1">
      <protection hidden="1"/>
    </xf>
    <xf numFmtId="0" fontId="21" fillId="4" borderId="0" xfId="0" applyFont="1" applyFill="1" applyBorder="1" applyAlignment="1" applyProtection="1">
      <alignment wrapText="1"/>
      <protection hidden="1"/>
    </xf>
    <xf numFmtId="164" fontId="21" fillId="4" borderId="0" xfId="0" applyNumberFormat="1" applyFont="1" applyFill="1" applyBorder="1" applyAlignment="1" applyProtection="1">
      <alignment wrapText="1"/>
      <protection hidden="1"/>
    </xf>
    <xf numFmtId="0" fontId="21" fillId="4" borderId="7" xfId="0" applyFont="1" applyFill="1" applyBorder="1" applyAlignment="1" applyProtection="1">
      <alignment wrapText="1"/>
      <protection hidden="1"/>
    </xf>
    <xf numFmtId="0" fontId="6" fillId="4" borderId="15" xfId="0" applyFont="1" applyFill="1" applyBorder="1" applyProtection="1">
      <protection hidden="1"/>
    </xf>
    <xf numFmtId="0" fontId="6" fillId="4" borderId="6" xfId="0" applyFont="1" applyFill="1" applyBorder="1" applyAlignment="1" applyProtection="1">
      <alignment wrapText="1"/>
      <protection hidden="1"/>
    </xf>
    <xf numFmtId="0" fontId="6" fillId="4" borderId="6" xfId="1" applyNumberFormat="1" applyFont="1" applyFill="1" applyBorder="1" applyAlignment="1" applyProtection="1">
      <alignment wrapText="1"/>
      <protection hidden="1"/>
    </xf>
    <xf numFmtId="164" fontId="6" fillId="4" borderId="6" xfId="1" applyFont="1" applyFill="1" applyBorder="1" applyAlignment="1" applyProtection="1">
      <alignment wrapText="1"/>
      <protection hidden="1"/>
    </xf>
    <xf numFmtId="166" fontId="6" fillId="4" borderId="6" xfId="1" applyNumberFormat="1" applyFont="1" applyFill="1" applyBorder="1" applyAlignment="1" applyProtection="1">
      <alignment wrapText="1"/>
      <protection hidden="1"/>
    </xf>
    <xf numFmtId="164" fontId="6" fillId="4" borderId="6" xfId="1" applyNumberFormat="1" applyFont="1" applyFill="1" applyBorder="1" applyAlignment="1" applyProtection="1">
      <alignment wrapText="1"/>
      <protection hidden="1"/>
    </xf>
    <xf numFmtId="166" fontId="6" fillId="4" borderId="16" xfId="1" applyNumberFormat="1" applyFont="1" applyFill="1" applyBorder="1" applyAlignment="1" applyProtection="1">
      <alignment wrapText="1"/>
      <protection hidden="1"/>
    </xf>
    <xf numFmtId="49" fontId="6" fillId="2" borderId="0" xfId="0" applyNumberFormat="1" applyFont="1" applyFill="1" applyBorder="1" applyProtection="1">
      <protection hidden="1"/>
    </xf>
    <xf numFmtId="0" fontId="6" fillId="2" borderId="0" xfId="0" applyFont="1" applyFill="1" applyBorder="1" applyAlignment="1" applyProtection="1">
      <alignment horizontal="left" wrapText="1"/>
      <protection hidden="1"/>
    </xf>
    <xf numFmtId="164" fontId="9" fillId="2" borderId="0" xfId="1" applyFont="1" applyFill="1" applyBorder="1" applyAlignment="1" applyProtection="1">
      <alignment wrapText="1"/>
      <protection hidden="1"/>
    </xf>
    <xf numFmtId="166" fontId="9" fillId="2" borderId="0" xfId="1" applyNumberFormat="1" applyFont="1" applyFill="1" applyBorder="1" applyAlignment="1" applyProtection="1">
      <alignment wrapText="1"/>
      <protection hidden="1"/>
    </xf>
    <xf numFmtId="0" fontId="6" fillId="2" borderId="0" xfId="1" applyNumberFormat="1" applyFont="1" applyFill="1" applyBorder="1" applyAlignment="1" applyProtection="1">
      <alignment wrapText="1"/>
      <protection hidden="1"/>
    </xf>
    <xf numFmtId="166" fontId="9" fillId="6" borderId="22" xfId="1" applyNumberFormat="1" applyFont="1" applyFill="1" applyBorder="1" applyAlignment="1" applyProtection="1">
      <alignment wrapText="1"/>
      <protection hidden="1"/>
    </xf>
    <xf numFmtId="166" fontId="9" fillId="0" borderId="21" xfId="1" applyNumberFormat="1" applyFont="1" applyFill="1" applyBorder="1" applyAlignment="1" applyProtection="1">
      <alignment wrapText="1"/>
      <protection hidden="1"/>
    </xf>
    <xf numFmtId="164" fontId="9" fillId="0" borderId="21" xfId="1" applyFont="1" applyFill="1" applyBorder="1" applyAlignment="1" applyProtection="1">
      <alignment wrapText="1"/>
      <protection hidden="1"/>
    </xf>
    <xf numFmtId="49" fontId="23" fillId="2" borderId="9" xfId="0" applyNumberFormat="1" applyFont="1" applyFill="1" applyBorder="1" applyProtection="1">
      <protection hidden="1"/>
    </xf>
    <xf numFmtId="0" fontId="23" fillId="2" borderId="18" xfId="0" applyFont="1" applyFill="1" applyBorder="1" applyAlignment="1" applyProtection="1">
      <alignment wrapText="1"/>
      <protection hidden="1"/>
    </xf>
    <xf numFmtId="0" fontId="23" fillId="2" borderId="21" xfId="1" applyNumberFormat="1" applyFont="1" applyFill="1" applyBorder="1" applyAlignment="1" applyProtection="1">
      <alignment wrapText="1"/>
      <protection hidden="1"/>
    </xf>
    <xf numFmtId="164" fontId="23" fillId="2" borderId="21" xfId="1" applyFont="1" applyFill="1" applyBorder="1" applyAlignment="1" applyProtection="1">
      <alignment wrapText="1"/>
      <protection hidden="1"/>
    </xf>
    <xf numFmtId="166" fontId="23" fillId="2" borderId="21" xfId="1" applyNumberFormat="1" applyFont="1" applyFill="1" applyBorder="1" applyAlignment="1" applyProtection="1">
      <alignment wrapText="1"/>
      <protection hidden="1"/>
    </xf>
    <xf numFmtId="164" fontId="23" fillId="0" borderId="21" xfId="1" applyFont="1" applyFill="1" applyBorder="1" applyAlignment="1" applyProtection="1">
      <alignment wrapText="1"/>
      <protection hidden="1"/>
    </xf>
    <xf numFmtId="164" fontId="23" fillId="6" borderId="21" xfId="0" applyNumberFormat="1" applyFont="1" applyFill="1" applyBorder="1" applyAlignment="1" applyProtection="1">
      <alignment wrapText="1"/>
      <protection hidden="1"/>
    </xf>
    <xf numFmtId="164" fontId="23" fillId="6" borderId="21" xfId="1" applyFont="1" applyFill="1" applyBorder="1" applyAlignment="1" applyProtection="1">
      <alignment wrapText="1"/>
      <protection hidden="1"/>
    </xf>
    <xf numFmtId="0" fontId="24" fillId="2" borderId="0" xfId="0" applyFont="1" applyFill="1" applyBorder="1" applyAlignment="1" applyProtection="1">
      <alignment wrapText="1"/>
      <protection hidden="1"/>
    </xf>
    <xf numFmtId="0" fontId="25" fillId="2" borderId="0" xfId="0" applyFont="1" applyFill="1" applyBorder="1" applyAlignment="1" applyProtection="1">
      <alignment wrapText="1"/>
      <protection hidden="1"/>
    </xf>
    <xf numFmtId="0" fontId="25" fillId="2" borderId="0" xfId="0" applyFont="1" applyFill="1" applyBorder="1" applyProtection="1">
      <protection hidden="1"/>
    </xf>
    <xf numFmtId="166" fontId="23" fillId="0" borderId="21" xfId="1" applyNumberFormat="1" applyFont="1" applyFill="1" applyBorder="1" applyAlignment="1" applyProtection="1">
      <alignment wrapText="1"/>
      <protection hidden="1"/>
    </xf>
    <xf numFmtId="164" fontId="9" fillId="6" borderId="25" xfId="0" applyNumberFormat="1" applyFont="1" applyFill="1" applyBorder="1" applyAlignment="1" applyProtection="1">
      <alignment wrapText="1"/>
      <protection hidden="1"/>
    </xf>
    <xf numFmtId="164" fontId="9" fillId="6" borderId="24" xfId="0" applyNumberFormat="1" applyFont="1" applyFill="1" applyBorder="1" applyAlignment="1" applyProtection="1">
      <alignment wrapText="1"/>
      <protection hidden="1"/>
    </xf>
    <xf numFmtId="164" fontId="9" fillId="5" borderId="1" xfId="1" applyFont="1" applyFill="1" applyBorder="1" applyAlignment="1" applyProtection="1">
      <alignment wrapText="1"/>
      <protection hidden="1"/>
    </xf>
    <xf numFmtId="164" fontId="10" fillId="4" borderId="26" xfId="1" applyFont="1" applyFill="1" applyBorder="1" applyAlignment="1" applyProtection="1">
      <alignment horizontal="center" wrapText="1"/>
      <protection hidden="1"/>
    </xf>
    <xf numFmtId="166" fontId="10" fillId="4" borderId="26" xfId="1" applyNumberFormat="1" applyFont="1" applyFill="1" applyBorder="1" applyAlignment="1" applyProtection="1">
      <alignment horizontal="center" wrapText="1"/>
      <protection hidden="1"/>
    </xf>
    <xf numFmtId="0" fontId="22" fillId="3" borderId="15" xfId="0" applyFont="1" applyFill="1" applyBorder="1" applyAlignment="1" applyProtection="1">
      <alignment horizontal="center"/>
      <protection hidden="1"/>
    </xf>
    <xf numFmtId="0" fontId="22" fillId="3" borderId="6" xfId="0" applyFont="1" applyFill="1" applyBorder="1" applyAlignment="1" applyProtection="1">
      <alignment horizontal="center" wrapText="1"/>
      <protection hidden="1"/>
    </xf>
    <xf numFmtId="0" fontId="22" fillId="3" borderId="15" xfId="0" applyFont="1" applyFill="1" applyBorder="1" applyAlignment="1" applyProtection="1">
      <protection hidden="1"/>
    </xf>
    <xf numFmtId="0" fontId="22" fillId="3" borderId="6" xfId="0" applyFont="1" applyFill="1" applyBorder="1" applyAlignment="1" applyProtection="1">
      <protection hidden="1"/>
    </xf>
    <xf numFmtId="0" fontId="22" fillId="3" borderId="16" xfId="0" applyFont="1" applyFill="1" applyBorder="1" applyAlignment="1" applyProtection="1">
      <protection hidden="1"/>
    </xf>
    <xf numFmtId="0" fontId="6" fillId="2" borderId="15" xfId="0" applyFont="1" applyFill="1" applyBorder="1" applyProtection="1">
      <protection hidden="1"/>
    </xf>
    <xf numFmtId="0" fontId="7" fillId="2" borderId="6" xfId="0" applyFont="1" applyFill="1" applyBorder="1" applyAlignment="1" applyProtection="1">
      <alignment wrapText="1"/>
      <protection hidden="1"/>
    </xf>
    <xf numFmtId="0" fontId="7" fillId="2" borderId="6" xfId="1" applyNumberFormat="1" applyFont="1" applyFill="1" applyBorder="1" applyAlignment="1" applyProtection="1">
      <alignment wrapText="1"/>
      <protection hidden="1"/>
    </xf>
    <xf numFmtId="164" fontId="6" fillId="2" borderId="6" xfId="1" applyFont="1" applyFill="1" applyBorder="1" applyAlignment="1" applyProtection="1">
      <alignment wrapText="1"/>
      <protection hidden="1"/>
    </xf>
    <xf numFmtId="166" fontId="6" fillId="2" borderId="6" xfId="1" applyNumberFormat="1" applyFont="1" applyFill="1" applyBorder="1" applyAlignment="1" applyProtection="1">
      <alignment wrapText="1"/>
      <protection hidden="1"/>
    </xf>
    <xf numFmtId="0" fontId="6" fillId="2" borderId="6" xfId="0" applyFont="1" applyFill="1" applyBorder="1" applyAlignment="1" applyProtection="1">
      <alignment wrapText="1"/>
      <protection hidden="1"/>
    </xf>
    <xf numFmtId="166" fontId="6" fillId="2" borderId="16" xfId="1" applyNumberFormat="1" applyFont="1" applyFill="1" applyBorder="1" applyAlignment="1" applyProtection="1">
      <alignment wrapText="1"/>
      <protection hidden="1"/>
    </xf>
    <xf numFmtId="166" fontId="9" fillId="3" borderId="3" xfId="1" applyNumberFormat="1" applyFont="1" applyFill="1" applyBorder="1" applyAlignment="1" applyProtection="1">
      <alignment wrapText="1"/>
      <protection hidden="1"/>
    </xf>
    <xf numFmtId="0" fontId="26" fillId="0" borderId="1" xfId="0" applyFont="1" applyFill="1" applyBorder="1"/>
    <xf numFmtId="0" fontId="26" fillId="0" borderId="1" xfId="0" applyFont="1" applyFill="1" applyBorder="1" applyAlignment="1">
      <alignment horizontal="center"/>
    </xf>
    <xf numFmtId="166" fontId="16" fillId="0" borderId="21" xfId="1" applyNumberFormat="1" applyFont="1" applyFill="1" applyBorder="1" applyAlignment="1" applyProtection="1">
      <alignment wrapText="1"/>
      <protection hidden="1"/>
    </xf>
    <xf numFmtId="0" fontId="18" fillId="2" borderId="14" xfId="0" applyFont="1" applyFill="1" applyBorder="1" applyAlignment="1" applyProtection="1">
      <protection hidden="1"/>
    </xf>
    <xf numFmtId="0" fontId="6" fillId="2" borderId="5" xfId="0" applyFont="1" applyFill="1" applyBorder="1" applyAlignment="1" applyProtection="1">
      <protection hidden="1"/>
    </xf>
    <xf numFmtId="0" fontId="21" fillId="2" borderId="5" xfId="0" applyFont="1" applyFill="1" applyBorder="1" applyAlignment="1" applyProtection="1">
      <protection hidden="1"/>
    </xf>
    <xf numFmtId="0" fontId="21" fillId="2" borderId="0" xfId="0" applyFont="1" applyFill="1" applyBorder="1" applyAlignment="1" applyProtection="1">
      <protection hidden="1"/>
    </xf>
    <xf numFmtId="0" fontId="21" fillId="2" borderId="0" xfId="0" applyFont="1" applyFill="1" applyBorder="1" applyAlignment="1" applyProtection="1">
      <alignment horizontal="left" wrapText="1"/>
      <protection hidden="1"/>
    </xf>
    <xf numFmtId="164" fontId="21" fillId="2" borderId="0" xfId="1" applyFont="1" applyFill="1" applyBorder="1" applyAlignment="1" applyProtection="1">
      <alignment wrapText="1"/>
      <protection hidden="1"/>
    </xf>
    <xf numFmtId="0" fontId="21" fillId="2" borderId="7" xfId="0" applyFont="1" applyFill="1" applyBorder="1" applyAlignment="1" applyProtection="1">
      <alignment wrapText="1"/>
      <protection hidden="1"/>
    </xf>
    <xf numFmtId="0" fontId="21" fillId="2" borderId="5" xfId="0" applyFont="1" applyFill="1" applyBorder="1" applyAlignment="1" applyProtection="1">
      <alignment horizontal="left"/>
      <protection hidden="1"/>
    </xf>
    <xf numFmtId="0" fontId="19" fillId="2" borderId="5" xfId="0" applyFont="1" applyFill="1" applyBorder="1" applyAlignment="1" applyProtection="1">
      <protection hidden="1"/>
    </xf>
    <xf numFmtId="0" fontId="27" fillId="2" borderId="5" xfId="0" applyFont="1" applyFill="1" applyBorder="1" applyAlignment="1" applyProtection="1">
      <protection hidden="1"/>
    </xf>
    <xf numFmtId="0" fontId="19" fillId="2" borderId="15" xfId="0" applyFont="1" applyFill="1" applyBorder="1" applyAlignment="1" applyProtection="1">
      <protection hidden="1"/>
    </xf>
    <xf numFmtId="164" fontId="21" fillId="4" borderId="0" xfId="1" applyFont="1" applyFill="1" applyBorder="1" applyAlignment="1" applyProtection="1">
      <alignment wrapText="1"/>
      <protection hidden="1"/>
    </xf>
    <xf numFmtId="166" fontId="6" fillId="2" borderId="0" xfId="1" applyNumberFormat="1" applyFont="1" applyFill="1" applyBorder="1" applyProtection="1">
      <protection hidden="1"/>
    </xf>
    <xf numFmtId="164" fontId="6" fillId="2" borderId="0" xfId="1" applyFont="1" applyFill="1" applyBorder="1" applyProtection="1">
      <protection hidden="1"/>
    </xf>
    <xf numFmtId="165" fontId="6" fillId="2" borderId="0" xfId="0" applyNumberFormat="1" applyFont="1" applyFill="1" applyBorder="1" applyProtection="1">
      <protection hidden="1"/>
    </xf>
    <xf numFmtId="166" fontId="6" fillId="2" borderId="0" xfId="0" applyNumberFormat="1" applyFont="1" applyFill="1" applyBorder="1" applyProtection="1">
      <protection hidden="1"/>
    </xf>
    <xf numFmtId="0" fontId="29" fillId="2" borderId="5" xfId="0" applyFont="1" applyFill="1" applyBorder="1" applyAlignment="1" applyProtection="1">
      <protection hidden="1"/>
    </xf>
    <xf numFmtId="164" fontId="24" fillId="2" borderId="0" xfId="1" applyFont="1" applyFill="1" applyBorder="1" applyAlignment="1" applyProtection="1">
      <alignment wrapText="1"/>
      <protection hidden="1"/>
    </xf>
    <xf numFmtId="166" fontId="24" fillId="2" borderId="0" xfId="1" applyNumberFormat="1" applyFont="1" applyFill="1" applyBorder="1" applyAlignment="1" applyProtection="1">
      <alignment wrapText="1"/>
      <protection hidden="1"/>
    </xf>
    <xf numFmtId="164" fontId="24" fillId="2" borderId="0" xfId="1" applyNumberFormat="1" applyFont="1" applyFill="1" applyBorder="1" applyAlignment="1" applyProtection="1">
      <alignment wrapText="1"/>
      <protection hidden="1"/>
    </xf>
    <xf numFmtId="166" fontId="24" fillId="2" borderId="7" xfId="1" applyNumberFormat="1" applyFont="1" applyFill="1" applyBorder="1" applyAlignment="1" applyProtection="1">
      <alignment wrapText="1"/>
      <protection hidden="1"/>
    </xf>
    <xf numFmtId="0" fontId="24" fillId="2" borderId="0" xfId="0" applyFont="1" applyFill="1" applyBorder="1" applyProtection="1">
      <protection hidden="1"/>
    </xf>
    <xf numFmtId="166" fontId="28" fillId="2" borderId="21" xfId="1" applyNumberFormat="1" applyFont="1" applyFill="1" applyBorder="1" applyAlignment="1" applyProtection="1">
      <alignment wrapText="1"/>
      <protection hidden="1"/>
    </xf>
    <xf numFmtId="0" fontId="28" fillId="2" borderId="21" xfId="1" applyNumberFormat="1" applyFont="1" applyFill="1" applyBorder="1" applyAlignment="1" applyProtection="1">
      <alignment wrapText="1"/>
      <protection hidden="1"/>
    </xf>
    <xf numFmtId="164" fontId="30" fillId="2" borderId="21" xfId="1" applyFont="1" applyFill="1" applyBorder="1" applyAlignment="1" applyProtection="1">
      <alignment wrapText="1"/>
      <protection hidden="1"/>
    </xf>
    <xf numFmtId="164" fontId="5" fillId="3" borderId="3" xfId="1" applyFont="1" applyFill="1" applyBorder="1" applyAlignment="1" applyProtection="1">
      <protection hidden="1"/>
    </xf>
    <xf numFmtId="164" fontId="22" fillId="3" borderId="6" xfId="1" applyFont="1" applyFill="1" applyBorder="1" applyAlignment="1" applyProtection="1">
      <protection hidden="1"/>
    </xf>
    <xf numFmtId="164" fontId="5" fillId="3" borderId="3" xfId="1" applyNumberFormat="1" applyFont="1" applyFill="1" applyBorder="1" applyAlignment="1" applyProtection="1">
      <protection hidden="1"/>
    </xf>
    <xf numFmtId="164" fontId="6" fillId="2" borderId="6" xfId="1" applyNumberFormat="1" applyFont="1" applyFill="1" applyBorder="1" applyAlignment="1" applyProtection="1">
      <alignment wrapText="1"/>
      <protection hidden="1"/>
    </xf>
    <xf numFmtId="164" fontId="22" fillId="3" borderId="6" xfId="1" applyNumberFormat="1" applyFont="1" applyFill="1" applyBorder="1" applyAlignment="1" applyProtection="1">
      <protection hidden="1"/>
    </xf>
    <xf numFmtId="164" fontId="9" fillId="4" borderId="1" xfId="1" applyNumberFormat="1" applyFont="1" applyFill="1" applyBorder="1" applyAlignment="1" applyProtection="1">
      <alignment horizontal="center" wrapText="1"/>
      <protection hidden="1"/>
    </xf>
    <xf numFmtId="164" fontId="9" fillId="5" borderId="1" xfId="1" applyNumberFormat="1" applyFont="1" applyFill="1" applyBorder="1" applyAlignment="1" applyProtection="1">
      <alignment wrapText="1"/>
      <protection hidden="1"/>
    </xf>
    <xf numFmtId="164" fontId="10" fillId="4" borderId="26" xfId="1" applyNumberFormat="1" applyFont="1" applyFill="1" applyBorder="1" applyAlignment="1" applyProtection="1">
      <alignment horizontal="center" wrapText="1"/>
      <protection hidden="1"/>
    </xf>
    <xf numFmtId="164" fontId="6" fillId="3" borderId="3" xfId="1" applyNumberFormat="1" applyFont="1" applyFill="1" applyBorder="1" applyAlignment="1" applyProtection="1">
      <alignment wrapText="1"/>
      <protection hidden="1"/>
    </xf>
    <xf numFmtId="164" fontId="6" fillId="2" borderId="20" xfId="1" applyNumberFormat="1" applyFont="1" applyFill="1" applyBorder="1" applyAlignment="1" applyProtection="1">
      <alignment wrapText="1"/>
      <protection hidden="1"/>
    </xf>
    <xf numFmtId="164" fontId="9" fillId="2" borderId="21" xfId="1" applyNumberFormat="1" applyFont="1" applyFill="1" applyBorder="1" applyAlignment="1" applyProtection="1">
      <alignment wrapText="1"/>
      <protection hidden="1"/>
    </xf>
    <xf numFmtId="164" fontId="30" fillId="0" borderId="21" xfId="1" applyNumberFormat="1" applyFont="1" applyFill="1" applyBorder="1" applyAlignment="1" applyProtection="1">
      <alignment wrapText="1"/>
      <protection hidden="1"/>
    </xf>
    <xf numFmtId="164" fontId="30" fillId="2" borderId="21" xfId="1" applyNumberFormat="1" applyFont="1" applyFill="1" applyBorder="1" applyAlignment="1" applyProtection="1">
      <alignment wrapText="1"/>
      <protection hidden="1"/>
    </xf>
    <xf numFmtId="164" fontId="23" fillId="2" borderId="21" xfId="1" applyNumberFormat="1" applyFont="1" applyFill="1" applyBorder="1" applyAlignment="1" applyProtection="1">
      <alignment wrapText="1"/>
      <protection hidden="1"/>
    </xf>
    <xf numFmtId="164" fontId="9" fillId="2" borderId="22" xfId="1" applyNumberFormat="1" applyFont="1" applyFill="1" applyBorder="1" applyAlignment="1" applyProtection="1">
      <alignment wrapText="1"/>
      <protection hidden="1"/>
    </xf>
    <xf numFmtId="164" fontId="9" fillId="2" borderId="20" xfId="1" applyNumberFormat="1" applyFont="1" applyFill="1" applyBorder="1" applyAlignment="1" applyProtection="1">
      <alignment wrapText="1"/>
      <protection hidden="1"/>
    </xf>
    <xf numFmtId="164" fontId="9" fillId="0" borderId="21" xfId="1" applyNumberFormat="1" applyFont="1" applyFill="1" applyBorder="1" applyAlignment="1" applyProtection="1">
      <alignment wrapText="1"/>
      <protection hidden="1"/>
    </xf>
    <xf numFmtId="164" fontId="23" fillId="0" borderId="21" xfId="1" applyNumberFormat="1" applyFont="1" applyFill="1" applyBorder="1" applyAlignment="1" applyProtection="1">
      <alignment wrapText="1"/>
      <protection hidden="1"/>
    </xf>
    <xf numFmtId="164" fontId="6" fillId="2" borderId="22" xfId="1" applyNumberFormat="1" applyFont="1" applyFill="1" applyBorder="1" applyAlignment="1" applyProtection="1">
      <alignment wrapText="1"/>
      <protection hidden="1"/>
    </xf>
    <xf numFmtId="164" fontId="21" fillId="2" borderId="0" xfId="1" applyNumberFormat="1" applyFont="1" applyFill="1" applyBorder="1" applyAlignment="1" applyProtection="1">
      <alignment wrapText="1"/>
      <protection hidden="1"/>
    </xf>
    <xf numFmtId="164" fontId="21" fillId="4" borderId="0" xfId="1" applyNumberFormat="1" applyFont="1" applyFill="1" applyBorder="1" applyAlignment="1" applyProtection="1">
      <alignment wrapText="1"/>
      <protection hidden="1"/>
    </xf>
    <xf numFmtId="164" fontId="6" fillId="2" borderId="0" xfId="1" applyNumberFormat="1" applyFont="1" applyFill="1" applyBorder="1" applyProtection="1">
      <protection hidden="1"/>
    </xf>
    <xf numFmtId="0" fontId="26" fillId="4" borderId="1" xfId="0" applyFont="1" applyFill="1" applyBorder="1"/>
    <xf numFmtId="0" fontId="26" fillId="4" borderId="1" xfId="0" applyFont="1" applyFill="1" applyBorder="1" applyAlignment="1">
      <alignment horizontal="center"/>
    </xf>
    <xf numFmtId="0" fontId="26" fillId="4" borderId="1" xfId="0" quotePrefix="1" applyFont="1" applyFill="1" applyBorder="1" applyAlignment="1">
      <alignment horizontal="center"/>
    </xf>
    <xf numFmtId="0" fontId="26" fillId="4" borderId="1" xfId="0" applyFont="1" applyFill="1" applyBorder="1" applyAlignment="1">
      <alignment horizontal="center" wrapText="1"/>
    </xf>
    <xf numFmtId="166" fontId="26" fillId="4" borderId="1" xfId="1" applyNumberFormat="1" applyFont="1" applyFill="1" applyBorder="1" applyAlignment="1">
      <alignment horizontal="center"/>
    </xf>
    <xf numFmtId="167" fontId="26" fillId="4" borderId="1" xfId="1" applyNumberFormat="1" applyFont="1" applyFill="1" applyBorder="1" applyAlignment="1">
      <alignment horizontal="center" wrapText="1"/>
    </xf>
    <xf numFmtId="168" fontId="26" fillId="4" borderId="1" xfId="1" applyNumberFormat="1" applyFont="1" applyFill="1" applyBorder="1" applyAlignment="1">
      <alignment horizontal="center" wrapText="1"/>
    </xf>
    <xf numFmtId="0" fontId="26" fillId="0" borderId="0" xfId="0" applyFont="1" applyFill="1"/>
    <xf numFmtId="0" fontId="26" fillId="7" borderId="1" xfId="0" applyFont="1" applyFill="1" applyBorder="1"/>
    <xf numFmtId="0" fontId="26" fillId="7" borderId="1" xfId="0" applyFont="1" applyFill="1" applyBorder="1" applyAlignment="1">
      <alignment horizontal="center"/>
    </xf>
    <xf numFmtId="0" fontId="26" fillId="7" borderId="1" xfId="0" applyFont="1" applyFill="1" applyBorder="1" applyAlignment="1">
      <alignment wrapText="1"/>
    </xf>
    <xf numFmtId="0" fontId="26" fillId="0" borderId="1" xfId="0" applyFont="1" applyFill="1" applyBorder="1" applyAlignment="1">
      <alignment wrapText="1"/>
    </xf>
    <xf numFmtId="0" fontId="26" fillId="0" borderId="0" xfId="0" applyFont="1" applyFill="1" applyAlignment="1">
      <alignment horizontal="center"/>
    </xf>
    <xf numFmtId="0" fontId="31" fillId="7" borderId="1" xfId="0" applyFont="1" applyFill="1" applyBorder="1" applyAlignment="1">
      <alignment horizontal="center"/>
    </xf>
    <xf numFmtId="0" fontId="31" fillId="7" borderId="1" xfId="0" applyFont="1" applyFill="1" applyBorder="1"/>
    <xf numFmtId="166" fontId="31" fillId="7" borderId="1" xfId="1" applyNumberFormat="1" applyFont="1" applyFill="1" applyBorder="1" applyAlignment="1">
      <alignment horizontal="center"/>
    </xf>
    <xf numFmtId="167" fontId="31" fillId="7" borderId="1" xfId="1" applyNumberFormat="1" applyFont="1" applyFill="1" applyBorder="1" applyAlignment="1">
      <alignment horizontal="center" wrapText="1"/>
    </xf>
    <xf numFmtId="168" fontId="31" fillId="7" borderId="1" xfId="1" applyNumberFormat="1" applyFont="1" applyFill="1" applyBorder="1" applyAlignment="1">
      <alignment horizontal="center" wrapText="1"/>
    </xf>
    <xf numFmtId="0" fontId="31" fillId="0" borderId="0" xfId="0" applyFont="1" applyFill="1"/>
    <xf numFmtId="0" fontId="31" fillId="0" borderId="1" xfId="0" applyFont="1" applyFill="1" applyBorder="1" applyAlignment="1">
      <alignment horizontal="center"/>
    </xf>
    <xf numFmtId="0" fontId="31" fillId="0" borderId="1" xfId="0" applyFont="1" applyFill="1" applyBorder="1"/>
    <xf numFmtId="166" fontId="31" fillId="0" borderId="1" xfId="1" applyNumberFormat="1" applyFont="1" applyFill="1" applyBorder="1" applyAlignment="1">
      <alignment horizontal="center"/>
    </xf>
    <xf numFmtId="167" fontId="31" fillId="0" borderId="1" xfId="1" applyNumberFormat="1" applyFont="1" applyFill="1" applyBorder="1" applyAlignment="1">
      <alignment horizontal="center" wrapText="1"/>
    </xf>
    <xf numFmtId="168" fontId="31" fillId="0" borderId="1" xfId="1" applyNumberFormat="1" applyFont="1" applyFill="1" applyBorder="1" applyAlignment="1">
      <alignment horizontal="center" wrapText="1"/>
    </xf>
    <xf numFmtId="166" fontId="32" fillId="7" borderId="1" xfId="1" applyNumberFormat="1" applyFont="1" applyFill="1" applyBorder="1" applyProtection="1">
      <protection hidden="1"/>
    </xf>
    <xf numFmtId="167" fontId="32" fillId="7" borderId="1" xfId="1" applyNumberFormat="1" applyFont="1" applyFill="1" applyBorder="1" applyAlignment="1" applyProtection="1">
      <alignment wrapText="1"/>
      <protection hidden="1"/>
    </xf>
    <xf numFmtId="168" fontId="32" fillId="7" borderId="1" xfId="1" applyNumberFormat="1" applyFont="1" applyFill="1" applyBorder="1" applyAlignment="1" applyProtection="1">
      <alignment wrapText="1"/>
      <protection hidden="1"/>
    </xf>
    <xf numFmtId="166" fontId="32" fillId="0" borderId="1" xfId="1" applyNumberFormat="1" applyFont="1" applyFill="1" applyBorder="1" applyProtection="1">
      <protection hidden="1"/>
    </xf>
    <xf numFmtId="167" fontId="32" fillId="0" borderId="1" xfId="1" applyNumberFormat="1" applyFont="1" applyFill="1" applyBorder="1" applyAlignment="1" applyProtection="1">
      <alignment wrapText="1"/>
      <protection hidden="1"/>
    </xf>
    <xf numFmtId="168" fontId="32" fillId="0" borderId="1" xfId="1" applyNumberFormat="1" applyFont="1" applyFill="1" applyBorder="1" applyAlignment="1" applyProtection="1">
      <alignment wrapText="1"/>
      <protection hidden="1"/>
    </xf>
    <xf numFmtId="0" fontId="31" fillId="0" borderId="0" xfId="0" applyFont="1" applyFill="1" applyAlignment="1">
      <alignment horizontal="center"/>
    </xf>
    <xf numFmtId="166" fontId="31" fillId="0" borderId="0" xfId="1" applyNumberFormat="1" applyFont="1" applyFill="1" applyAlignment="1">
      <alignment horizontal="center"/>
    </xf>
    <xf numFmtId="167" fontId="31" fillId="0" borderId="0" xfId="1" applyNumberFormat="1" applyFont="1" applyFill="1" applyAlignment="1">
      <alignment horizontal="center" wrapText="1"/>
    </xf>
    <xf numFmtId="168" fontId="31" fillId="0" borderId="0" xfId="1" applyNumberFormat="1" applyFont="1" applyFill="1" applyAlignment="1">
      <alignment horizontal="center" wrapText="1"/>
    </xf>
    <xf numFmtId="0" fontId="22" fillId="0" borderId="15" xfId="0" applyFont="1" applyFill="1" applyBorder="1" applyAlignment="1" applyProtection="1">
      <alignment horizontal="center"/>
      <protection hidden="1"/>
    </xf>
    <xf numFmtId="0" fontId="22" fillId="0" borderId="6" xfId="0" applyFont="1" applyFill="1" applyBorder="1" applyAlignment="1" applyProtection="1">
      <alignment horizontal="center"/>
      <protection hidden="1"/>
    </xf>
    <xf numFmtId="0" fontId="22" fillId="0" borderId="16" xfId="0" applyFont="1" applyFill="1" applyBorder="1" applyAlignment="1" applyProtection="1">
      <alignment horizontal="center"/>
      <protection hidden="1"/>
    </xf>
    <xf numFmtId="0" fontId="22" fillId="2" borderId="15" xfId="0" applyFont="1" applyFill="1" applyBorder="1" applyAlignment="1" applyProtection="1">
      <alignment horizontal="center"/>
      <protection hidden="1"/>
    </xf>
    <xf numFmtId="0" fontId="22" fillId="2" borderId="6" xfId="0" applyFont="1" applyFill="1" applyBorder="1" applyAlignment="1" applyProtection="1">
      <alignment horizontal="center"/>
      <protection hidden="1"/>
    </xf>
    <xf numFmtId="164" fontId="22" fillId="2" borderId="15" xfId="1" applyFont="1" applyFill="1" applyBorder="1" applyAlignment="1" applyProtection="1">
      <alignment horizontal="center"/>
      <protection hidden="1"/>
    </xf>
    <xf numFmtId="164" fontId="22" fillId="2" borderId="6" xfId="1" applyFont="1" applyFill="1" applyBorder="1" applyAlignment="1" applyProtection="1">
      <alignment horizontal="center"/>
      <protection hidden="1"/>
    </xf>
    <xf numFmtId="164" fontId="22" fillId="2" borderId="16" xfId="1" applyFont="1" applyFill="1" applyBorder="1" applyAlignment="1" applyProtection="1">
      <alignment horizontal="center"/>
      <protection hidden="1"/>
    </xf>
    <xf numFmtId="0" fontId="22" fillId="0" borderId="2" xfId="0" applyFont="1" applyFill="1" applyBorder="1" applyAlignment="1" applyProtection="1">
      <alignment horizontal="center"/>
      <protection hidden="1"/>
    </xf>
    <xf numFmtId="0" fontId="22" fillId="0" borderId="3" xfId="0" applyFont="1" applyFill="1" applyBorder="1" applyAlignment="1" applyProtection="1">
      <alignment horizontal="center"/>
      <protection hidden="1"/>
    </xf>
    <xf numFmtId="0" fontId="22" fillId="0" borderId="4" xfId="0" applyFont="1" applyFill="1" applyBorder="1" applyAlignment="1" applyProtection="1">
      <alignment horizontal="center"/>
      <protection hidden="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592683</xdr:colOff>
      <xdr:row>4</xdr:row>
      <xdr:rowOff>50796</xdr:rowOff>
    </xdr:from>
    <xdr:to>
      <xdr:col>1</xdr:col>
      <xdr:colOff>4318016</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2283" y="702729"/>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68"/>
  <sheetViews>
    <sheetView tabSelected="1" zoomScale="90" zoomScaleNormal="90" zoomScaleSheetLayoutView="70" workbookViewId="0">
      <pane xSplit="2" ySplit="7" topLeftCell="C8" activePane="bottomRight" state="frozen"/>
      <selection pane="topRight" activeCell="C1" sqref="C1"/>
      <selection pane="bottomLeft" activeCell="A7" sqref="A7"/>
      <selection pane="bottomRight" activeCell="C8" sqref="C8"/>
    </sheetView>
  </sheetViews>
  <sheetFormatPr defaultColWidth="9.140625" defaultRowHeight="12.75" x14ac:dyDescent="0.2"/>
  <cols>
    <col min="1" max="1" width="8.85546875" style="7" bestFit="1" customWidth="1"/>
    <col min="2" max="2" width="67.7109375" style="4" customWidth="1"/>
    <col min="3" max="3" width="11.7109375" style="159" bestFit="1" customWidth="1"/>
    <col min="4" max="4" width="10.140625" style="8" customWidth="1"/>
    <col min="5" max="9" width="10.140625" style="9" customWidth="1"/>
    <col min="10" max="10" width="11.7109375" style="9" customWidth="1"/>
    <col min="11" max="11" width="15" style="9" customWidth="1"/>
    <col min="12" max="12" width="14" style="9" customWidth="1"/>
    <col min="13" max="14" width="11.7109375" style="9" customWidth="1"/>
    <col min="15" max="15" width="10" style="8" bestFit="1" customWidth="1"/>
    <col min="16" max="16" width="10" style="8" customWidth="1"/>
    <col min="17" max="18" width="11.7109375" style="9" customWidth="1"/>
    <col min="19" max="21" width="10" style="8" customWidth="1"/>
    <col min="22" max="22" width="7.7109375" style="9" customWidth="1"/>
    <col min="23" max="28" width="9.28515625" style="4" customWidth="1"/>
    <col min="29" max="29" width="10" style="8" bestFit="1" customWidth="1"/>
    <col min="30" max="30" width="10.28515625" style="8" customWidth="1"/>
    <col min="31" max="32" width="9.28515625" style="8" customWidth="1"/>
    <col min="33" max="33" width="9.85546875" style="8" customWidth="1"/>
    <col min="34" max="34" width="11.42578125" style="8" customWidth="1"/>
    <col min="35" max="35" width="10.5703125" style="9" customWidth="1"/>
    <col min="36" max="37" width="9.7109375" style="9" customWidth="1"/>
    <col min="38" max="38" width="9.7109375" style="123" customWidth="1"/>
    <col min="39" max="39" width="9.7109375" style="9" customWidth="1"/>
    <col min="40" max="40" width="9.85546875" style="8" customWidth="1"/>
    <col min="41" max="41" width="9.7109375" style="8" customWidth="1"/>
    <col min="42" max="42" width="9.7109375" style="9" customWidth="1"/>
    <col min="43" max="44" width="9.85546875" style="8" customWidth="1"/>
    <col min="45" max="45" width="9.7109375" style="8" customWidth="1"/>
    <col min="46" max="46" width="9.7109375" style="9" customWidth="1"/>
    <col min="47" max="47" width="9.7109375" style="8" customWidth="1"/>
    <col min="48" max="48" width="9.7109375" style="9" customWidth="1"/>
    <col min="49" max="49" width="11.28515625" style="9" bestFit="1" customWidth="1"/>
    <col min="50" max="50" width="11.7109375" style="9" bestFit="1" customWidth="1"/>
    <col min="51" max="60" width="9.140625" style="4"/>
    <col min="61" max="70" width="9.140625" style="5"/>
    <col min="71" max="16384" width="9.140625" style="6"/>
  </cols>
  <sheetData>
    <row r="1" spans="1:70" ht="23.25" x14ac:dyDescent="0.35">
      <c r="A1" s="1" t="s">
        <v>175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23"/>
      <c r="AM1" s="2"/>
      <c r="AN1" s="2"/>
      <c r="AO1" s="221"/>
      <c r="AP1" s="2"/>
      <c r="AQ1" s="2"/>
      <c r="AR1" s="2"/>
      <c r="AS1" s="221"/>
      <c r="AT1" s="2"/>
      <c r="AU1" s="221"/>
      <c r="AV1" s="2"/>
      <c r="AW1" s="2"/>
      <c r="AX1" s="3"/>
    </row>
    <row r="2" spans="1:70" x14ac:dyDescent="0.2">
      <c r="A2" s="185"/>
      <c r="B2" s="186"/>
      <c r="C2" s="187"/>
      <c r="D2" s="188"/>
      <c r="E2" s="189"/>
      <c r="F2" s="189"/>
      <c r="G2" s="189"/>
      <c r="H2" s="189"/>
      <c r="I2" s="189"/>
      <c r="J2" s="189"/>
      <c r="K2" s="189"/>
      <c r="L2" s="189"/>
      <c r="M2" s="189"/>
      <c r="N2" s="189"/>
      <c r="O2" s="188"/>
      <c r="P2" s="188"/>
      <c r="Q2" s="189"/>
      <c r="R2" s="189"/>
      <c r="S2" s="188"/>
      <c r="T2" s="188"/>
      <c r="U2" s="188"/>
      <c r="V2" s="189"/>
      <c r="W2" s="190"/>
      <c r="X2" s="190"/>
      <c r="Y2" s="190"/>
      <c r="Z2" s="190"/>
      <c r="AA2" s="190"/>
      <c r="AB2" s="190"/>
      <c r="AC2" s="188"/>
      <c r="AD2" s="188"/>
      <c r="AE2" s="188"/>
      <c r="AF2" s="188"/>
      <c r="AG2" s="188"/>
      <c r="AH2" s="188"/>
      <c r="AI2" s="189"/>
      <c r="AJ2" s="189"/>
      <c r="AK2" s="189"/>
      <c r="AL2" s="224"/>
      <c r="AM2" s="189"/>
      <c r="AN2" s="188"/>
      <c r="AO2" s="188"/>
      <c r="AP2" s="189"/>
      <c r="AQ2" s="188"/>
      <c r="AR2" s="188"/>
      <c r="AS2" s="188"/>
      <c r="AT2" s="189"/>
      <c r="AU2" s="188"/>
      <c r="AV2" s="189"/>
      <c r="AW2" s="189"/>
      <c r="AX2" s="191"/>
    </row>
    <row r="3" spans="1:70" ht="15.75" x14ac:dyDescent="0.25">
      <c r="A3" s="182" t="s">
        <v>176</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225"/>
      <c r="AM3" s="183"/>
      <c r="AN3" s="183"/>
      <c r="AO3" s="222"/>
      <c r="AP3" s="183"/>
      <c r="AQ3" s="183"/>
      <c r="AR3" s="183"/>
      <c r="AS3" s="222"/>
      <c r="AT3" s="183"/>
      <c r="AU3" s="222"/>
      <c r="AV3" s="183"/>
      <c r="AW3" s="183"/>
      <c r="AX3" s="184"/>
    </row>
    <row r="4" spans="1:70" s="7" customFormat="1" ht="15.75" customHeight="1" x14ac:dyDescent="0.25">
      <c r="A4" s="180"/>
      <c r="B4" s="181"/>
      <c r="C4" s="181"/>
      <c r="D4" s="277" t="s">
        <v>177</v>
      </c>
      <c r="E4" s="279"/>
      <c r="F4" s="285" t="s">
        <v>178</v>
      </c>
      <c r="G4" s="286"/>
      <c r="H4" s="286"/>
      <c r="I4" s="286"/>
      <c r="J4" s="286"/>
      <c r="K4" s="286"/>
      <c r="L4" s="286"/>
      <c r="M4" s="286"/>
      <c r="N4" s="287"/>
      <c r="O4" s="277" t="s">
        <v>179</v>
      </c>
      <c r="P4" s="278"/>
      <c r="Q4" s="278"/>
      <c r="R4" s="279"/>
      <c r="S4" s="277" t="s">
        <v>180</v>
      </c>
      <c r="T4" s="278"/>
      <c r="U4" s="278"/>
      <c r="V4" s="278"/>
      <c r="W4" s="278"/>
      <c r="X4" s="278"/>
      <c r="Y4" s="278"/>
      <c r="Z4" s="278"/>
      <c r="AA4" s="278"/>
      <c r="AB4" s="279"/>
      <c r="AC4" s="277" t="s">
        <v>181</v>
      </c>
      <c r="AD4" s="278"/>
      <c r="AE4" s="278"/>
      <c r="AF4" s="278"/>
      <c r="AG4" s="279"/>
      <c r="AH4" s="277" t="s">
        <v>182</v>
      </c>
      <c r="AI4" s="278"/>
      <c r="AJ4" s="278"/>
      <c r="AK4" s="279"/>
      <c r="AL4" s="277" t="s">
        <v>183</v>
      </c>
      <c r="AM4" s="278"/>
      <c r="AN4" s="279"/>
      <c r="AO4" s="280" t="s">
        <v>184</v>
      </c>
      <c r="AP4" s="281"/>
      <c r="AQ4" s="281"/>
      <c r="AR4" s="281"/>
      <c r="AS4" s="282" t="s">
        <v>185</v>
      </c>
      <c r="AT4" s="283"/>
      <c r="AU4" s="283"/>
      <c r="AV4" s="283"/>
      <c r="AW4" s="283"/>
      <c r="AX4" s="284"/>
      <c r="AY4" s="4"/>
      <c r="AZ4" s="4"/>
      <c r="BA4" s="4"/>
      <c r="BB4" s="4"/>
      <c r="BC4" s="4"/>
      <c r="BD4" s="4"/>
      <c r="BE4" s="4"/>
      <c r="BF4" s="4"/>
      <c r="BG4" s="4"/>
      <c r="BH4" s="4"/>
      <c r="BI4" s="4"/>
      <c r="BJ4" s="4"/>
      <c r="BK4" s="4"/>
      <c r="BL4" s="4"/>
      <c r="BM4" s="4"/>
      <c r="BN4" s="4"/>
      <c r="BO4" s="4"/>
      <c r="BP4" s="4"/>
      <c r="BQ4" s="4"/>
      <c r="BR4" s="4"/>
    </row>
    <row r="5" spans="1:70" s="18" customFormat="1" ht="84" customHeight="1" x14ac:dyDescent="0.2">
      <c r="A5" s="10" t="s">
        <v>0</v>
      </c>
      <c r="B5" s="11" t="s">
        <v>1</v>
      </c>
      <c r="C5" s="12" t="s">
        <v>2</v>
      </c>
      <c r="D5" s="13" t="s">
        <v>186</v>
      </c>
      <c r="E5" s="14" t="s">
        <v>187</v>
      </c>
      <c r="F5" s="13" t="s">
        <v>266</v>
      </c>
      <c r="G5" s="13" t="s">
        <v>267</v>
      </c>
      <c r="H5" s="13" t="s">
        <v>198</v>
      </c>
      <c r="I5" s="13" t="s">
        <v>199</v>
      </c>
      <c r="J5" s="14" t="s">
        <v>189</v>
      </c>
      <c r="K5" s="14" t="s">
        <v>190</v>
      </c>
      <c r="L5" s="14" t="s">
        <v>191</v>
      </c>
      <c r="M5" s="14" t="s">
        <v>192</v>
      </c>
      <c r="N5" s="14" t="s">
        <v>193</v>
      </c>
      <c r="O5" s="13" t="s">
        <v>194</v>
      </c>
      <c r="P5" s="14" t="s">
        <v>187</v>
      </c>
      <c r="Q5" s="14" t="s">
        <v>195</v>
      </c>
      <c r="R5" s="14" t="s">
        <v>195</v>
      </c>
      <c r="S5" s="13" t="s">
        <v>196</v>
      </c>
      <c r="T5" s="14" t="s">
        <v>197</v>
      </c>
      <c r="U5" s="13" t="s">
        <v>198</v>
      </c>
      <c r="V5" s="13" t="s">
        <v>199</v>
      </c>
      <c r="W5" s="15" t="s">
        <v>251</v>
      </c>
      <c r="X5" s="15" t="s">
        <v>200</v>
      </c>
      <c r="Y5" s="15" t="s">
        <v>201</v>
      </c>
      <c r="Z5" s="15" t="s">
        <v>202</v>
      </c>
      <c r="AA5" s="15" t="s">
        <v>203</v>
      </c>
      <c r="AB5" s="15" t="s">
        <v>204</v>
      </c>
      <c r="AC5" s="13" t="s">
        <v>188</v>
      </c>
      <c r="AD5" s="13" t="s">
        <v>187</v>
      </c>
      <c r="AE5" s="13" t="s">
        <v>195</v>
      </c>
      <c r="AF5" s="13" t="s">
        <v>195</v>
      </c>
      <c r="AG5" s="13" t="s">
        <v>195</v>
      </c>
      <c r="AH5" s="13" t="s">
        <v>205</v>
      </c>
      <c r="AI5" s="13" t="s">
        <v>206</v>
      </c>
      <c r="AJ5" s="13" t="s">
        <v>207</v>
      </c>
      <c r="AK5" s="13" t="s">
        <v>208</v>
      </c>
      <c r="AL5" s="226" t="s">
        <v>209</v>
      </c>
      <c r="AM5" s="14" t="s">
        <v>187</v>
      </c>
      <c r="AN5" s="14" t="s">
        <v>195</v>
      </c>
      <c r="AO5" s="13" t="s">
        <v>209</v>
      </c>
      <c r="AP5" s="14" t="s">
        <v>187</v>
      </c>
      <c r="AQ5" s="13" t="s">
        <v>210</v>
      </c>
      <c r="AR5" s="13" t="s">
        <v>210</v>
      </c>
      <c r="AS5" s="13" t="s">
        <v>211</v>
      </c>
      <c r="AT5" s="13" t="s">
        <v>212</v>
      </c>
      <c r="AU5" s="13" t="s">
        <v>213</v>
      </c>
      <c r="AV5" s="13" t="s">
        <v>214</v>
      </c>
      <c r="AW5" s="13" t="s">
        <v>215</v>
      </c>
      <c r="AX5" s="14" t="s">
        <v>162</v>
      </c>
      <c r="AY5" s="16"/>
      <c r="AZ5" s="16"/>
      <c r="BA5" s="16"/>
      <c r="BB5" s="16"/>
      <c r="BC5" s="16"/>
      <c r="BD5" s="16"/>
      <c r="BE5" s="16"/>
      <c r="BF5" s="16"/>
      <c r="BG5" s="16"/>
      <c r="BH5" s="16"/>
      <c r="BI5" s="17"/>
      <c r="BJ5" s="17"/>
      <c r="BK5" s="17"/>
      <c r="BL5" s="17"/>
      <c r="BM5" s="17"/>
      <c r="BN5" s="17"/>
      <c r="BO5" s="17"/>
      <c r="BP5" s="17"/>
      <c r="BQ5" s="17"/>
      <c r="BR5" s="17"/>
    </row>
    <row r="6" spans="1:70" ht="13.5" customHeight="1" x14ac:dyDescent="0.2">
      <c r="A6" s="19"/>
      <c r="B6" s="20"/>
      <c r="C6" s="21"/>
      <c r="D6" s="22"/>
      <c r="E6" s="23"/>
      <c r="F6" s="177"/>
      <c r="G6" s="23"/>
      <c r="H6" s="177"/>
      <c r="I6" s="23"/>
      <c r="J6" s="26">
        <v>1.1000000000000001</v>
      </c>
      <c r="K6" s="26">
        <v>1.35</v>
      </c>
      <c r="L6" s="26">
        <v>1.5</v>
      </c>
      <c r="M6" s="26">
        <v>2</v>
      </c>
      <c r="N6" s="26">
        <v>2.15</v>
      </c>
      <c r="O6" s="177"/>
      <c r="P6" s="23"/>
      <c r="Q6" s="26">
        <v>1.3</v>
      </c>
      <c r="R6" s="26">
        <v>1.5</v>
      </c>
      <c r="S6" s="22"/>
      <c r="T6" s="24"/>
      <c r="U6" s="22"/>
      <c r="V6" s="24"/>
      <c r="W6" s="25">
        <v>1.1000000000000001</v>
      </c>
      <c r="X6" s="25">
        <v>1.37</v>
      </c>
      <c r="Y6" s="25">
        <v>1.62</v>
      </c>
      <c r="Z6" s="25">
        <v>1.47</v>
      </c>
      <c r="AA6" s="25">
        <v>2.17</v>
      </c>
      <c r="AB6" s="25">
        <v>3</v>
      </c>
      <c r="AC6" s="22"/>
      <c r="AD6" s="22"/>
      <c r="AE6" s="26">
        <v>1.65</v>
      </c>
      <c r="AF6" s="26">
        <v>2.1</v>
      </c>
      <c r="AG6" s="26">
        <v>3</v>
      </c>
      <c r="AH6" s="22"/>
      <c r="AI6" s="24"/>
      <c r="AJ6" s="22"/>
      <c r="AK6" s="24"/>
      <c r="AL6" s="227"/>
      <c r="AM6" s="23"/>
      <c r="AN6" s="26">
        <v>1.5</v>
      </c>
      <c r="AO6" s="22"/>
      <c r="AP6" s="22"/>
      <c r="AQ6" s="26">
        <v>1.2</v>
      </c>
      <c r="AR6" s="26">
        <v>1.35</v>
      </c>
      <c r="AS6" s="22"/>
      <c r="AT6" s="22"/>
      <c r="AU6" s="22"/>
      <c r="AV6" s="22"/>
      <c r="AW6" s="23"/>
      <c r="AX6" s="23"/>
    </row>
    <row r="7" spans="1:70" s="32" customFormat="1" x14ac:dyDescent="0.2">
      <c r="A7" s="27"/>
      <c r="B7" s="28"/>
      <c r="C7" s="29" t="s">
        <v>127</v>
      </c>
      <c r="D7" s="178" t="s">
        <v>128</v>
      </c>
      <c r="E7" s="179" t="s">
        <v>128</v>
      </c>
      <c r="F7" s="178" t="s">
        <v>128</v>
      </c>
      <c r="G7" s="179" t="s">
        <v>128</v>
      </c>
      <c r="H7" s="178" t="s">
        <v>128</v>
      </c>
      <c r="I7" s="179" t="s">
        <v>128</v>
      </c>
      <c r="J7" s="179" t="s">
        <v>128</v>
      </c>
      <c r="K7" s="179" t="s">
        <v>128</v>
      </c>
      <c r="L7" s="179" t="s">
        <v>128</v>
      </c>
      <c r="M7" s="179" t="s">
        <v>128</v>
      </c>
      <c r="N7" s="179" t="s">
        <v>128</v>
      </c>
      <c r="O7" s="179" t="s">
        <v>128</v>
      </c>
      <c r="P7" s="179" t="s">
        <v>128</v>
      </c>
      <c r="Q7" s="179" t="s">
        <v>128</v>
      </c>
      <c r="R7" s="179" t="s">
        <v>128</v>
      </c>
      <c r="S7" s="179" t="s">
        <v>128</v>
      </c>
      <c r="T7" s="179" t="s">
        <v>128</v>
      </c>
      <c r="U7" s="179" t="s">
        <v>128</v>
      </c>
      <c r="V7" s="179" t="s">
        <v>128</v>
      </c>
      <c r="W7" s="179" t="s">
        <v>128</v>
      </c>
      <c r="X7" s="179" t="s">
        <v>128</v>
      </c>
      <c r="Y7" s="179" t="s">
        <v>128</v>
      </c>
      <c r="Z7" s="179" t="s">
        <v>128</v>
      </c>
      <c r="AA7" s="179" t="s">
        <v>128</v>
      </c>
      <c r="AB7" s="179" t="s">
        <v>128</v>
      </c>
      <c r="AC7" s="179" t="s">
        <v>128</v>
      </c>
      <c r="AD7" s="179" t="s">
        <v>128</v>
      </c>
      <c r="AE7" s="179" t="s">
        <v>128</v>
      </c>
      <c r="AF7" s="179" t="s">
        <v>128</v>
      </c>
      <c r="AG7" s="179" t="s">
        <v>128</v>
      </c>
      <c r="AH7" s="179" t="s">
        <v>128</v>
      </c>
      <c r="AI7" s="179" t="s">
        <v>128</v>
      </c>
      <c r="AJ7" s="179" t="s">
        <v>128</v>
      </c>
      <c r="AK7" s="179" t="s">
        <v>128</v>
      </c>
      <c r="AL7" s="228" t="s">
        <v>128</v>
      </c>
      <c r="AM7" s="179" t="s">
        <v>128</v>
      </c>
      <c r="AN7" s="179" t="s">
        <v>128</v>
      </c>
      <c r="AO7" s="178" t="s">
        <v>128</v>
      </c>
      <c r="AP7" s="179" t="s">
        <v>128</v>
      </c>
      <c r="AQ7" s="179" t="s">
        <v>128</v>
      </c>
      <c r="AR7" s="179" t="s">
        <v>128</v>
      </c>
      <c r="AS7" s="178" t="s">
        <v>128</v>
      </c>
      <c r="AT7" s="179" t="s">
        <v>128</v>
      </c>
      <c r="AU7" s="178" t="s">
        <v>128</v>
      </c>
      <c r="AV7" s="179" t="s">
        <v>128</v>
      </c>
      <c r="AW7" s="179" t="s">
        <v>128</v>
      </c>
      <c r="AX7" s="179" t="s">
        <v>128</v>
      </c>
      <c r="AY7" s="30"/>
      <c r="AZ7" s="30"/>
      <c r="BA7" s="30"/>
      <c r="BB7" s="30"/>
      <c r="BC7" s="30"/>
      <c r="BD7" s="30"/>
      <c r="BE7" s="30"/>
      <c r="BF7" s="30"/>
      <c r="BG7" s="30"/>
      <c r="BH7" s="30"/>
      <c r="BI7" s="31"/>
      <c r="BJ7" s="31"/>
      <c r="BK7" s="31"/>
      <c r="BL7" s="31"/>
      <c r="BM7" s="31"/>
      <c r="BN7" s="31"/>
      <c r="BO7" s="31"/>
      <c r="BP7" s="31"/>
      <c r="BQ7" s="31"/>
      <c r="BR7" s="31"/>
    </row>
    <row r="8" spans="1:70" x14ac:dyDescent="0.2">
      <c r="A8" s="33"/>
      <c r="B8" s="34" t="s">
        <v>3</v>
      </c>
      <c r="C8" s="35"/>
      <c r="D8" s="36"/>
      <c r="E8" s="37"/>
      <c r="F8" s="37"/>
      <c r="G8" s="37"/>
      <c r="H8" s="37"/>
      <c r="I8" s="37"/>
      <c r="J8" s="37"/>
      <c r="K8" s="37"/>
      <c r="L8" s="37"/>
      <c r="M8" s="37"/>
      <c r="N8" s="37"/>
      <c r="O8" s="38"/>
      <c r="P8" s="38"/>
      <c r="Q8" s="37"/>
      <c r="R8" s="37"/>
      <c r="S8" s="38"/>
      <c r="T8" s="192"/>
      <c r="U8" s="38"/>
      <c r="V8" s="37"/>
      <c r="W8" s="39"/>
      <c r="X8" s="39"/>
      <c r="Y8" s="40"/>
      <c r="Z8" s="40"/>
      <c r="AA8" s="40"/>
      <c r="AB8" s="40"/>
      <c r="AC8" s="38"/>
      <c r="AD8" s="37"/>
      <c r="AE8" s="36"/>
      <c r="AF8" s="36"/>
      <c r="AG8" s="41"/>
      <c r="AH8" s="36"/>
      <c r="AI8" s="36"/>
      <c r="AJ8" s="36"/>
      <c r="AK8" s="36"/>
      <c r="AL8" s="229"/>
      <c r="AM8" s="36"/>
      <c r="AN8" s="41"/>
      <c r="AO8" s="36"/>
      <c r="AP8" s="36"/>
      <c r="AQ8" s="41"/>
      <c r="AR8" s="41"/>
      <c r="AS8" s="36"/>
      <c r="AT8" s="36"/>
      <c r="AU8" s="36"/>
      <c r="AV8" s="36"/>
      <c r="AW8" s="37"/>
      <c r="AX8" s="37"/>
    </row>
    <row r="9" spans="1:70" x14ac:dyDescent="0.2">
      <c r="A9" s="42"/>
      <c r="B9" s="43"/>
      <c r="C9" s="44"/>
      <c r="D9" s="45"/>
      <c r="E9" s="46"/>
      <c r="F9" s="46"/>
      <c r="G9" s="46"/>
      <c r="H9" s="46"/>
      <c r="I9" s="46"/>
      <c r="J9" s="48"/>
      <c r="K9" s="48"/>
      <c r="L9" s="48"/>
      <c r="M9" s="48"/>
      <c r="N9" s="48"/>
      <c r="O9" s="47"/>
      <c r="P9" s="47"/>
      <c r="Q9" s="48"/>
      <c r="R9" s="48"/>
      <c r="S9" s="47"/>
      <c r="T9" s="79"/>
      <c r="U9" s="47"/>
      <c r="V9" s="46"/>
      <c r="W9" s="48"/>
      <c r="X9" s="48"/>
      <c r="Y9" s="48"/>
      <c r="Z9" s="49"/>
      <c r="AA9" s="49"/>
      <c r="AB9" s="49"/>
      <c r="AC9" s="45"/>
      <c r="AD9" s="45"/>
      <c r="AE9" s="50"/>
      <c r="AF9" s="50"/>
      <c r="AG9" s="50"/>
      <c r="AH9" s="47"/>
      <c r="AI9" s="46"/>
      <c r="AJ9" s="46"/>
      <c r="AK9" s="46"/>
      <c r="AL9" s="230"/>
      <c r="AM9" s="46"/>
      <c r="AN9" s="50"/>
      <c r="AO9" s="45"/>
      <c r="AP9" s="46"/>
      <c r="AQ9" s="50"/>
      <c r="AR9" s="50"/>
      <c r="AS9" s="45"/>
      <c r="AT9" s="46"/>
      <c r="AU9" s="45"/>
      <c r="AV9" s="46"/>
      <c r="AW9" s="47"/>
      <c r="AX9" s="46"/>
    </row>
    <row r="10" spans="1:70" x14ac:dyDescent="0.2">
      <c r="A10" s="51"/>
      <c r="B10" s="52" t="s">
        <v>151</v>
      </c>
      <c r="C10" s="53"/>
      <c r="D10" s="54"/>
      <c r="E10" s="55"/>
      <c r="F10" s="55"/>
      <c r="G10" s="55"/>
      <c r="H10" s="55"/>
      <c r="I10" s="55"/>
      <c r="J10" s="58"/>
      <c r="K10" s="58"/>
      <c r="L10" s="58"/>
      <c r="M10" s="58"/>
      <c r="N10" s="58"/>
      <c r="O10" s="56"/>
      <c r="P10" s="55"/>
      <c r="Q10" s="58"/>
      <c r="R10" s="58"/>
      <c r="S10" s="56"/>
      <c r="T10" s="55"/>
      <c r="U10" s="56"/>
      <c r="V10" s="55"/>
      <c r="W10" s="58"/>
      <c r="X10" s="58"/>
      <c r="Y10" s="58"/>
      <c r="Z10" s="59"/>
      <c r="AA10" s="60"/>
      <c r="AB10" s="60"/>
      <c r="AC10" s="56"/>
      <c r="AD10" s="55"/>
      <c r="AE10" s="61"/>
      <c r="AF10" s="61"/>
      <c r="AG10" s="61"/>
      <c r="AH10" s="55"/>
      <c r="AI10" s="55"/>
      <c r="AJ10" s="55"/>
      <c r="AK10" s="55"/>
      <c r="AL10" s="231"/>
      <c r="AM10" s="55"/>
      <c r="AN10" s="61"/>
      <c r="AO10" s="56"/>
      <c r="AP10" s="55"/>
      <c r="AQ10" s="61"/>
      <c r="AR10" s="61"/>
      <c r="AS10" s="56"/>
      <c r="AT10" s="55"/>
      <c r="AU10" s="56"/>
      <c r="AV10" s="55"/>
      <c r="AW10" s="57"/>
      <c r="AX10" s="55"/>
    </row>
    <row r="11" spans="1:70" s="67" customFormat="1" x14ac:dyDescent="0.2">
      <c r="A11" s="62" t="s">
        <v>17</v>
      </c>
      <c r="B11" s="63" t="s">
        <v>27</v>
      </c>
      <c r="C11" s="64">
        <v>33</v>
      </c>
      <c r="D11" s="56">
        <f t="shared" ref="D11:D34" si="0">E11*C11</f>
        <v>1441.4070000000002</v>
      </c>
      <c r="E11" s="161">
        <f>RCFs!$C$43</f>
        <v>43.679000000000002</v>
      </c>
      <c r="F11" s="162">
        <v>653.5</v>
      </c>
      <c r="G11" s="55">
        <f>F11/C11</f>
        <v>19.803030303030305</v>
      </c>
      <c r="H11" s="162">
        <f>ROUNDDOWN(F11/1.03*1.06,1)</f>
        <v>672.5</v>
      </c>
      <c r="I11" s="55">
        <f>H11/C11</f>
        <v>20.378787878787879</v>
      </c>
      <c r="J11" s="65">
        <f t="shared" ref="J11:N20" si="1">ROUND($C11*$I11*J$6,1)</f>
        <v>739.8</v>
      </c>
      <c r="K11" s="65">
        <f t="shared" si="1"/>
        <v>907.9</v>
      </c>
      <c r="L11" s="65">
        <f t="shared" si="1"/>
        <v>1008.8</v>
      </c>
      <c r="M11" s="65">
        <f t="shared" si="1"/>
        <v>1345</v>
      </c>
      <c r="N11" s="65">
        <f t="shared" si="1"/>
        <v>1445.9</v>
      </c>
      <c r="O11" s="56">
        <v>661.2</v>
      </c>
      <c r="P11" s="55">
        <f>O11/C11</f>
        <v>20.036363636363639</v>
      </c>
      <c r="Q11" s="65">
        <f>ROUNDDOWN($O11*Q$6,1)</f>
        <v>859.5</v>
      </c>
      <c r="R11" s="65">
        <f>ROUNDDOWN($O11*R$6,1)</f>
        <v>991.8</v>
      </c>
      <c r="S11" s="56">
        <v>616.1</v>
      </c>
      <c r="T11" s="55">
        <f>S11/C11</f>
        <v>18.669696969696972</v>
      </c>
      <c r="U11" s="56">
        <f>ROUND(S11*1.055,1)</f>
        <v>650</v>
      </c>
      <c r="V11" s="55">
        <f t="shared" ref="V11:V23" si="2">U11/C11</f>
        <v>19.696969696969695</v>
      </c>
      <c r="W11" s="65">
        <f t="shared" ref="W11:AB13" si="3">ROUND($C11*$V11*W$6,1)</f>
        <v>715</v>
      </c>
      <c r="X11" s="65">
        <f t="shared" si="3"/>
        <v>890.5</v>
      </c>
      <c r="Y11" s="65">
        <f t="shared" si="3"/>
        <v>1053</v>
      </c>
      <c r="Z11" s="65">
        <f t="shared" si="3"/>
        <v>955.5</v>
      </c>
      <c r="AA11" s="65">
        <f t="shared" si="3"/>
        <v>1410.5</v>
      </c>
      <c r="AB11" s="65">
        <f t="shared" si="3"/>
        <v>1950</v>
      </c>
      <c r="AC11" s="56">
        <v>660</v>
      </c>
      <c r="AD11" s="55">
        <f t="shared" ref="AD11:AD20" si="4">AC11/C11</f>
        <v>20</v>
      </c>
      <c r="AE11" s="61">
        <f t="shared" ref="AE11:AG20" si="5">ROUND($AC11*AE$6,1)</f>
        <v>1089</v>
      </c>
      <c r="AF11" s="61">
        <f t="shared" si="5"/>
        <v>1386</v>
      </c>
      <c r="AG11" s="61">
        <f t="shared" si="5"/>
        <v>1980</v>
      </c>
      <c r="AH11" s="162">
        <v>650.20000000000005</v>
      </c>
      <c r="AI11" s="55">
        <f>AH11/$C11</f>
        <v>19.703030303030303</v>
      </c>
      <c r="AJ11" s="162">
        <v>863.1</v>
      </c>
      <c r="AK11" s="55">
        <f>AJ11/$C11</f>
        <v>26.154545454545456</v>
      </c>
      <c r="AL11" s="232">
        <f>ROUNDDOWN(AM11*C11,1)</f>
        <v>683.3</v>
      </c>
      <c r="AM11" s="55">
        <f>RCFs!$I$33</f>
        <v>20.709</v>
      </c>
      <c r="AN11" s="61">
        <f>ROUNDDOWN(AL11*$AN$6,1)</f>
        <v>1024.9000000000001</v>
      </c>
      <c r="AO11" s="56">
        <v>692.5</v>
      </c>
      <c r="AP11" s="55">
        <f t="shared" ref="AP11:AP20" si="6">AO11/C11</f>
        <v>20.984848484848484</v>
      </c>
      <c r="AQ11" s="61">
        <f>ROUNDDOWN($AO11*AQ$6,1)</f>
        <v>831</v>
      </c>
      <c r="AR11" s="61">
        <f>ROUNDDOWN($AO11*AR$6,1)</f>
        <v>934.8</v>
      </c>
      <c r="AS11" s="56">
        <v>698.5</v>
      </c>
      <c r="AT11" s="55">
        <f>AS11/$C11</f>
        <v>21.166666666666668</v>
      </c>
      <c r="AU11" s="56">
        <v>684.7</v>
      </c>
      <c r="AV11" s="55">
        <f>AU11/$C11</f>
        <v>20.74848484848485</v>
      </c>
      <c r="AW11" s="220">
        <f t="shared" ref="AW11:AW23" si="7">AX11*$C11</f>
        <v>675.774</v>
      </c>
      <c r="AX11" s="55">
        <f>RCFs!$I$41</f>
        <v>20.478000000000002</v>
      </c>
      <c r="AY11" s="4"/>
      <c r="AZ11" s="4"/>
      <c r="BA11" s="4"/>
      <c r="BB11" s="4"/>
      <c r="BC11" s="4"/>
      <c r="BD11" s="4"/>
      <c r="BE11" s="4"/>
      <c r="BF11" s="4"/>
      <c r="BG11" s="4"/>
      <c r="BH11" s="4"/>
      <c r="BI11" s="66"/>
      <c r="BJ11" s="66"/>
      <c r="BK11" s="66"/>
      <c r="BL11" s="66"/>
      <c r="BM11" s="66"/>
      <c r="BN11" s="66"/>
      <c r="BO11" s="66"/>
      <c r="BP11" s="66"/>
      <c r="BQ11" s="66"/>
      <c r="BR11" s="66"/>
    </row>
    <row r="12" spans="1:70" s="67" customFormat="1" x14ac:dyDescent="0.2">
      <c r="A12" s="68" t="s">
        <v>4</v>
      </c>
      <c r="B12" s="63" t="s">
        <v>28</v>
      </c>
      <c r="C12" s="64">
        <v>15</v>
      </c>
      <c r="D12" s="56">
        <f t="shared" si="0"/>
        <v>655.18500000000006</v>
      </c>
      <c r="E12" s="161">
        <f>RCFs!$C$43</f>
        <v>43.679000000000002</v>
      </c>
      <c r="F12" s="162">
        <v>297.10000000000002</v>
      </c>
      <c r="G12" s="55">
        <f t="shared" ref="G12:G20" si="8">F12/C12</f>
        <v>19.806666666666668</v>
      </c>
      <c r="H12" s="162">
        <f t="shared" ref="H12:H20" si="9">ROUNDDOWN(F12/1.03*1.06,1)</f>
        <v>305.7</v>
      </c>
      <c r="I12" s="55">
        <f t="shared" ref="I12:I34" si="10">H12/C12</f>
        <v>20.38</v>
      </c>
      <c r="J12" s="65">
        <f t="shared" si="1"/>
        <v>336.3</v>
      </c>
      <c r="K12" s="65">
        <f t="shared" si="1"/>
        <v>412.7</v>
      </c>
      <c r="L12" s="65">
        <f t="shared" si="1"/>
        <v>458.6</v>
      </c>
      <c r="M12" s="65">
        <f t="shared" si="1"/>
        <v>611.4</v>
      </c>
      <c r="N12" s="65">
        <f t="shared" si="1"/>
        <v>657.3</v>
      </c>
      <c r="O12" s="56">
        <v>300.5</v>
      </c>
      <c r="P12" s="55">
        <f t="shared" ref="P12:P34" si="11">O12/C12</f>
        <v>20.033333333333335</v>
      </c>
      <c r="Q12" s="65">
        <f t="shared" ref="Q12:R35" si="12">ROUNDDOWN($O12*Q$6,1)</f>
        <v>390.6</v>
      </c>
      <c r="R12" s="65">
        <f t="shared" si="12"/>
        <v>450.7</v>
      </c>
      <c r="S12" s="56">
        <v>200.8</v>
      </c>
      <c r="T12" s="55">
        <f t="shared" ref="T12:T34" si="13">S12/C12</f>
        <v>13.386666666666667</v>
      </c>
      <c r="U12" s="56">
        <f t="shared" ref="U12:U33" si="14">ROUND(S12*1.055,1)</f>
        <v>211.8</v>
      </c>
      <c r="V12" s="55">
        <f t="shared" si="2"/>
        <v>14.120000000000001</v>
      </c>
      <c r="W12" s="65">
        <f t="shared" si="3"/>
        <v>233</v>
      </c>
      <c r="X12" s="65">
        <f t="shared" si="3"/>
        <v>290.2</v>
      </c>
      <c r="Y12" s="65">
        <f t="shared" si="3"/>
        <v>343.1</v>
      </c>
      <c r="Z12" s="65">
        <f t="shared" si="3"/>
        <v>311.3</v>
      </c>
      <c r="AA12" s="65">
        <f t="shared" si="3"/>
        <v>459.6</v>
      </c>
      <c r="AB12" s="65">
        <f t="shared" si="3"/>
        <v>635.4</v>
      </c>
      <c r="AC12" s="56">
        <v>299.89999999999998</v>
      </c>
      <c r="AD12" s="55">
        <f t="shared" si="4"/>
        <v>19.993333333333332</v>
      </c>
      <c r="AE12" s="61">
        <f t="shared" si="5"/>
        <v>494.8</v>
      </c>
      <c r="AF12" s="61">
        <f t="shared" si="5"/>
        <v>629.79999999999995</v>
      </c>
      <c r="AG12" s="61">
        <f t="shared" si="5"/>
        <v>899.7</v>
      </c>
      <c r="AH12" s="162">
        <v>295.5</v>
      </c>
      <c r="AI12" s="55">
        <f t="shared" ref="AI12:AI34" si="15">AH12/$C12</f>
        <v>19.7</v>
      </c>
      <c r="AJ12" s="162">
        <v>392.3</v>
      </c>
      <c r="AK12" s="55">
        <f t="shared" ref="AK12:AK34" si="16">AJ12/$C12</f>
        <v>26.153333333333332</v>
      </c>
      <c r="AL12" s="232">
        <f>ROUNDDOWN(AM12*C12,1)</f>
        <v>310.60000000000002</v>
      </c>
      <c r="AM12" s="55">
        <f>RCFs!$I$33</f>
        <v>20.709</v>
      </c>
      <c r="AN12" s="61">
        <f t="shared" ref="AN12:AN34" si="17">ROUNDDOWN(AL12*$AN$6,1)</f>
        <v>465.9</v>
      </c>
      <c r="AO12" s="56">
        <v>314.60000000000002</v>
      </c>
      <c r="AP12" s="55">
        <f t="shared" si="6"/>
        <v>20.973333333333336</v>
      </c>
      <c r="AQ12" s="61">
        <f t="shared" ref="AQ12:AR34" si="18">ROUNDDOWN($AO12*AQ$6,1)</f>
        <v>377.5</v>
      </c>
      <c r="AR12" s="61">
        <f t="shared" si="18"/>
        <v>424.7</v>
      </c>
      <c r="AS12" s="56">
        <v>317.7</v>
      </c>
      <c r="AT12" s="55">
        <f t="shared" ref="AT12:AT34" si="19">AS12/$C12</f>
        <v>21.18</v>
      </c>
      <c r="AU12" s="56">
        <v>311.2</v>
      </c>
      <c r="AV12" s="55">
        <f t="shared" ref="AV12:AV34" si="20">AU12/$C12</f>
        <v>20.746666666666666</v>
      </c>
      <c r="AW12" s="220">
        <f t="shared" si="7"/>
        <v>307.17</v>
      </c>
      <c r="AX12" s="55">
        <f>RCFs!$I$41</f>
        <v>20.478000000000002</v>
      </c>
      <c r="AY12" s="4"/>
      <c r="AZ12" s="4"/>
      <c r="BA12" s="4"/>
      <c r="BB12" s="4"/>
      <c r="BC12" s="4"/>
      <c r="BD12" s="4"/>
      <c r="BE12" s="4"/>
      <c r="BF12" s="4"/>
      <c r="BG12" s="4"/>
      <c r="BH12" s="4"/>
      <c r="BI12" s="66"/>
      <c r="BJ12" s="66"/>
      <c r="BK12" s="66"/>
      <c r="BL12" s="66"/>
      <c r="BM12" s="66"/>
      <c r="BN12" s="66"/>
      <c r="BO12" s="66"/>
      <c r="BP12" s="66"/>
      <c r="BQ12" s="66"/>
      <c r="BR12" s="66"/>
    </row>
    <row r="13" spans="1:70" s="67" customFormat="1" x14ac:dyDescent="0.2">
      <c r="A13" s="68" t="s">
        <v>103</v>
      </c>
      <c r="B13" s="63" t="s">
        <v>104</v>
      </c>
      <c r="C13" s="64">
        <v>22.5</v>
      </c>
      <c r="D13" s="56">
        <f t="shared" si="0"/>
        <v>982.77750000000003</v>
      </c>
      <c r="E13" s="161">
        <f>RCFs!$C$43</f>
        <v>43.679000000000002</v>
      </c>
      <c r="F13" s="162">
        <v>445.6</v>
      </c>
      <c r="G13" s="55">
        <f t="shared" si="8"/>
        <v>19.804444444444446</v>
      </c>
      <c r="H13" s="162">
        <f t="shared" si="9"/>
        <v>458.5</v>
      </c>
      <c r="I13" s="55">
        <f t="shared" si="10"/>
        <v>20.377777777777776</v>
      </c>
      <c r="J13" s="65">
        <f t="shared" si="1"/>
        <v>504.4</v>
      </c>
      <c r="K13" s="65">
        <f t="shared" si="1"/>
        <v>619</v>
      </c>
      <c r="L13" s="65">
        <f t="shared" si="1"/>
        <v>687.8</v>
      </c>
      <c r="M13" s="65">
        <f t="shared" si="1"/>
        <v>917</v>
      </c>
      <c r="N13" s="65">
        <f t="shared" si="1"/>
        <v>985.8</v>
      </c>
      <c r="O13" s="56">
        <v>450.9</v>
      </c>
      <c r="P13" s="55">
        <f t="shared" si="11"/>
        <v>20.04</v>
      </c>
      <c r="Q13" s="65">
        <f t="shared" si="12"/>
        <v>586.1</v>
      </c>
      <c r="R13" s="65">
        <f t="shared" si="12"/>
        <v>676.3</v>
      </c>
      <c r="S13" s="56">
        <v>301.10000000000002</v>
      </c>
      <c r="T13" s="55">
        <f t="shared" si="13"/>
        <v>13.382222222222223</v>
      </c>
      <c r="U13" s="56">
        <f t="shared" si="14"/>
        <v>317.7</v>
      </c>
      <c r="V13" s="55">
        <f t="shared" si="2"/>
        <v>14.12</v>
      </c>
      <c r="W13" s="65">
        <f t="shared" si="3"/>
        <v>349.5</v>
      </c>
      <c r="X13" s="65">
        <f t="shared" si="3"/>
        <v>435.2</v>
      </c>
      <c r="Y13" s="65">
        <f t="shared" si="3"/>
        <v>514.70000000000005</v>
      </c>
      <c r="Z13" s="65">
        <f t="shared" si="3"/>
        <v>467</v>
      </c>
      <c r="AA13" s="65">
        <f t="shared" si="3"/>
        <v>689.4</v>
      </c>
      <c r="AB13" s="65">
        <f t="shared" si="3"/>
        <v>953.1</v>
      </c>
      <c r="AC13" s="56">
        <v>450.1</v>
      </c>
      <c r="AD13" s="55">
        <f t="shared" si="4"/>
        <v>20.004444444444445</v>
      </c>
      <c r="AE13" s="61">
        <f t="shared" si="5"/>
        <v>742.7</v>
      </c>
      <c r="AF13" s="61">
        <f t="shared" si="5"/>
        <v>945.2</v>
      </c>
      <c r="AG13" s="61">
        <f t="shared" si="5"/>
        <v>1350.3</v>
      </c>
      <c r="AH13" s="162">
        <v>432.4</v>
      </c>
      <c r="AI13" s="55">
        <f t="shared" si="15"/>
        <v>19.217777777777776</v>
      </c>
      <c r="AJ13" s="162">
        <v>573.9</v>
      </c>
      <c r="AK13" s="55">
        <f t="shared" si="16"/>
        <v>25.506666666666664</v>
      </c>
      <c r="AL13" s="232">
        <f>ROUNDDOWN(AM13*C13,1)</f>
        <v>465.9</v>
      </c>
      <c r="AM13" s="55">
        <f>RCFs!$I$33</f>
        <v>20.709</v>
      </c>
      <c r="AN13" s="61">
        <f t="shared" si="17"/>
        <v>698.8</v>
      </c>
      <c r="AO13" s="56">
        <v>472.1</v>
      </c>
      <c r="AP13" s="55">
        <f t="shared" si="6"/>
        <v>20.982222222222223</v>
      </c>
      <c r="AQ13" s="61">
        <f t="shared" si="18"/>
        <v>566.5</v>
      </c>
      <c r="AR13" s="61">
        <f t="shared" si="18"/>
        <v>637.29999999999995</v>
      </c>
      <c r="AS13" s="56">
        <v>476.5</v>
      </c>
      <c r="AT13" s="55">
        <f t="shared" si="19"/>
        <v>21.177777777777777</v>
      </c>
      <c r="AU13" s="56">
        <v>466.8</v>
      </c>
      <c r="AV13" s="55">
        <f t="shared" si="20"/>
        <v>20.746666666666666</v>
      </c>
      <c r="AW13" s="220">
        <f t="shared" si="7"/>
        <v>460.75500000000005</v>
      </c>
      <c r="AX13" s="55">
        <f>RCFs!$I$41</f>
        <v>20.478000000000002</v>
      </c>
      <c r="AY13" s="4"/>
      <c r="AZ13" s="4"/>
      <c r="BA13" s="4"/>
      <c r="BB13" s="4"/>
      <c r="BC13" s="4"/>
      <c r="BD13" s="4"/>
      <c r="BE13" s="4"/>
      <c r="BF13" s="4"/>
      <c r="BG13" s="4"/>
      <c r="BH13" s="4"/>
      <c r="BI13" s="66"/>
      <c r="BJ13" s="66"/>
      <c r="BK13" s="66"/>
      <c r="BL13" s="66"/>
      <c r="BM13" s="66"/>
      <c r="BN13" s="66"/>
      <c r="BO13" s="66"/>
      <c r="BP13" s="66"/>
      <c r="BQ13" s="66"/>
      <c r="BR13" s="66"/>
    </row>
    <row r="14" spans="1:70" s="173" customFormat="1" x14ac:dyDescent="0.2">
      <c r="A14" s="163" t="s">
        <v>103</v>
      </c>
      <c r="B14" s="164" t="s">
        <v>172</v>
      </c>
      <c r="C14" s="165">
        <v>22.5</v>
      </c>
      <c r="D14" s="166">
        <f t="shared" si="0"/>
        <v>0</v>
      </c>
      <c r="E14" s="174">
        <v>0</v>
      </c>
      <c r="F14" s="168"/>
      <c r="G14" s="55">
        <f t="shared" si="8"/>
        <v>0</v>
      </c>
      <c r="H14" s="168"/>
      <c r="I14" s="167">
        <v>0</v>
      </c>
      <c r="J14" s="169">
        <f t="shared" si="1"/>
        <v>0</v>
      </c>
      <c r="K14" s="169">
        <f t="shared" si="1"/>
        <v>0</v>
      </c>
      <c r="L14" s="169">
        <f t="shared" si="1"/>
        <v>0</v>
      </c>
      <c r="M14" s="169">
        <f t="shared" si="1"/>
        <v>0</v>
      </c>
      <c r="N14" s="169">
        <f t="shared" si="1"/>
        <v>0</v>
      </c>
      <c r="O14" s="166"/>
      <c r="P14" s="167">
        <f t="shared" si="11"/>
        <v>0</v>
      </c>
      <c r="Q14" s="169">
        <f t="shared" si="12"/>
        <v>0</v>
      </c>
      <c r="R14" s="169">
        <f t="shared" si="12"/>
        <v>0</v>
      </c>
      <c r="S14" s="166">
        <v>420.2</v>
      </c>
      <c r="T14" s="167">
        <f t="shared" si="13"/>
        <v>18.675555555555555</v>
      </c>
      <c r="U14" s="166">
        <f t="shared" si="14"/>
        <v>443.3</v>
      </c>
      <c r="V14" s="167">
        <f t="shared" si="2"/>
        <v>19.702222222222222</v>
      </c>
      <c r="W14" s="169">
        <f t="shared" ref="W14:X18" si="21">ROUND($C14*$V14*W$6,1)</f>
        <v>487.6</v>
      </c>
      <c r="X14" s="169">
        <f t="shared" si="21"/>
        <v>607.29999999999995</v>
      </c>
      <c r="Y14" s="169">
        <v>0</v>
      </c>
      <c r="Z14" s="169">
        <f t="shared" ref="Z14:AB20" si="22">ROUND($C14*$V14*Z$6,1)</f>
        <v>651.70000000000005</v>
      </c>
      <c r="AA14" s="169">
        <f t="shared" si="22"/>
        <v>962</v>
      </c>
      <c r="AB14" s="169">
        <f t="shared" si="22"/>
        <v>1329.9</v>
      </c>
      <c r="AC14" s="166">
        <v>0</v>
      </c>
      <c r="AD14" s="167">
        <f t="shared" si="4"/>
        <v>0</v>
      </c>
      <c r="AE14" s="170">
        <f t="shared" si="5"/>
        <v>0</v>
      </c>
      <c r="AF14" s="170">
        <f t="shared" si="5"/>
        <v>0</v>
      </c>
      <c r="AG14" s="170">
        <f t="shared" si="5"/>
        <v>0</v>
      </c>
      <c r="AH14" s="168">
        <v>0</v>
      </c>
      <c r="AI14" s="167">
        <v>0</v>
      </c>
      <c r="AJ14" s="168">
        <v>0</v>
      </c>
      <c r="AK14" s="167">
        <v>0</v>
      </c>
      <c r="AL14" s="233">
        <v>0</v>
      </c>
      <c r="AM14" s="167">
        <f>AL14/C14</f>
        <v>0</v>
      </c>
      <c r="AN14" s="170">
        <f t="shared" si="17"/>
        <v>0</v>
      </c>
      <c r="AO14" s="166">
        <v>0</v>
      </c>
      <c r="AP14" s="167">
        <f t="shared" si="6"/>
        <v>0</v>
      </c>
      <c r="AQ14" s="170">
        <f t="shared" si="18"/>
        <v>0</v>
      </c>
      <c r="AR14" s="170">
        <f t="shared" si="18"/>
        <v>0</v>
      </c>
      <c r="AS14" s="166">
        <v>0</v>
      </c>
      <c r="AT14" s="167">
        <f t="shared" si="19"/>
        <v>0</v>
      </c>
      <c r="AU14" s="166">
        <v>0</v>
      </c>
      <c r="AV14" s="167">
        <f t="shared" si="20"/>
        <v>0</v>
      </c>
      <c r="AW14" s="220">
        <f t="shared" si="7"/>
        <v>0</v>
      </c>
      <c r="AX14" s="167">
        <v>0</v>
      </c>
      <c r="AY14" s="171"/>
      <c r="AZ14" s="171"/>
      <c r="BA14" s="171"/>
      <c r="BB14" s="171"/>
      <c r="BC14" s="171"/>
      <c r="BD14" s="171"/>
      <c r="BE14" s="171"/>
      <c r="BF14" s="171"/>
      <c r="BG14" s="171"/>
      <c r="BH14" s="171"/>
      <c r="BI14" s="172"/>
      <c r="BJ14" s="172"/>
      <c r="BK14" s="172"/>
      <c r="BL14" s="172"/>
      <c r="BM14" s="172"/>
      <c r="BN14" s="172"/>
      <c r="BO14" s="172"/>
      <c r="BP14" s="172"/>
      <c r="BQ14" s="172"/>
      <c r="BR14" s="172"/>
    </row>
    <row r="15" spans="1:70" s="67" customFormat="1" x14ac:dyDescent="0.2">
      <c r="A15" s="68" t="s">
        <v>18</v>
      </c>
      <c r="B15" s="63" t="s">
        <v>29</v>
      </c>
      <c r="C15" s="64">
        <v>45</v>
      </c>
      <c r="D15" s="56">
        <f t="shared" si="0"/>
        <v>1965.5550000000001</v>
      </c>
      <c r="E15" s="161">
        <f>RCFs!$C$43</f>
        <v>43.679000000000002</v>
      </c>
      <c r="F15" s="162">
        <v>891.2</v>
      </c>
      <c r="G15" s="55">
        <f t="shared" si="8"/>
        <v>19.804444444444446</v>
      </c>
      <c r="H15" s="162">
        <f t="shared" si="9"/>
        <v>917.1</v>
      </c>
      <c r="I15" s="55">
        <f t="shared" si="10"/>
        <v>20.38</v>
      </c>
      <c r="J15" s="65">
        <f t="shared" si="1"/>
        <v>1008.8</v>
      </c>
      <c r="K15" s="65">
        <f t="shared" si="1"/>
        <v>1238.0999999999999</v>
      </c>
      <c r="L15" s="65">
        <f t="shared" si="1"/>
        <v>1375.7</v>
      </c>
      <c r="M15" s="65">
        <f t="shared" si="1"/>
        <v>1834.2</v>
      </c>
      <c r="N15" s="65">
        <f t="shared" si="1"/>
        <v>1971.8</v>
      </c>
      <c r="O15" s="56">
        <v>901.6</v>
      </c>
      <c r="P15" s="55">
        <f t="shared" si="11"/>
        <v>20.035555555555558</v>
      </c>
      <c r="Q15" s="65">
        <f t="shared" si="12"/>
        <v>1172</v>
      </c>
      <c r="R15" s="65">
        <f t="shared" si="12"/>
        <v>1352.4</v>
      </c>
      <c r="S15" s="56">
        <v>840.2</v>
      </c>
      <c r="T15" s="55">
        <f t="shared" si="13"/>
        <v>18.671111111111113</v>
      </c>
      <c r="U15" s="56">
        <f t="shared" si="14"/>
        <v>886.4</v>
      </c>
      <c r="V15" s="55">
        <f t="shared" si="2"/>
        <v>19.697777777777777</v>
      </c>
      <c r="W15" s="65">
        <f t="shared" si="21"/>
        <v>975</v>
      </c>
      <c r="X15" s="65">
        <f t="shared" si="21"/>
        <v>1214.4000000000001</v>
      </c>
      <c r="Y15" s="65">
        <f t="shared" ref="Y15:Y20" si="23">ROUND($C15*$V15*Y$6,1)</f>
        <v>1436</v>
      </c>
      <c r="Z15" s="65">
        <f t="shared" si="22"/>
        <v>1303</v>
      </c>
      <c r="AA15" s="65">
        <f t="shared" si="22"/>
        <v>1923.5</v>
      </c>
      <c r="AB15" s="65">
        <f t="shared" si="22"/>
        <v>2659.2</v>
      </c>
      <c r="AC15" s="56">
        <v>900</v>
      </c>
      <c r="AD15" s="55">
        <f t="shared" si="4"/>
        <v>20</v>
      </c>
      <c r="AE15" s="61">
        <f t="shared" si="5"/>
        <v>1485</v>
      </c>
      <c r="AF15" s="61">
        <f t="shared" si="5"/>
        <v>1890</v>
      </c>
      <c r="AG15" s="61">
        <f t="shared" si="5"/>
        <v>2700</v>
      </c>
      <c r="AH15" s="162">
        <v>886.6</v>
      </c>
      <c r="AI15" s="55">
        <f t="shared" si="15"/>
        <v>19.702222222222222</v>
      </c>
      <c r="AJ15" s="162">
        <v>1177.0999999999999</v>
      </c>
      <c r="AK15" s="55">
        <f t="shared" si="16"/>
        <v>26.157777777777774</v>
      </c>
      <c r="AL15" s="232">
        <f t="shared" ref="AL15:AL20" si="24">ROUNDDOWN(AM15*C15,1)</f>
        <v>931.9</v>
      </c>
      <c r="AM15" s="55">
        <f>RCFs!$I$33</f>
        <v>20.709</v>
      </c>
      <c r="AN15" s="61">
        <f t="shared" si="17"/>
        <v>1397.8</v>
      </c>
      <c r="AO15" s="56">
        <v>944.4</v>
      </c>
      <c r="AP15" s="55">
        <f t="shared" si="6"/>
        <v>20.986666666666665</v>
      </c>
      <c r="AQ15" s="61">
        <f t="shared" si="18"/>
        <v>1133.2</v>
      </c>
      <c r="AR15" s="61">
        <f t="shared" si="18"/>
        <v>1274.9000000000001</v>
      </c>
      <c r="AS15" s="56">
        <v>952.8</v>
      </c>
      <c r="AT15" s="55">
        <f t="shared" si="19"/>
        <v>21.173333333333332</v>
      </c>
      <c r="AU15" s="56">
        <v>933.7</v>
      </c>
      <c r="AV15" s="55">
        <f t="shared" si="20"/>
        <v>20.748888888888889</v>
      </c>
      <c r="AW15" s="220">
        <f t="shared" si="7"/>
        <v>921.5100000000001</v>
      </c>
      <c r="AX15" s="55">
        <f>RCFs!$I$41</f>
        <v>20.478000000000002</v>
      </c>
      <c r="AY15" s="4"/>
      <c r="AZ15" s="4"/>
      <c r="BA15" s="4"/>
      <c r="BB15" s="4"/>
      <c r="BC15" s="4"/>
      <c r="BD15" s="4"/>
      <c r="BE15" s="4"/>
      <c r="BF15" s="4"/>
      <c r="BG15" s="4"/>
      <c r="BH15" s="4"/>
      <c r="BI15" s="66"/>
      <c r="BJ15" s="66"/>
      <c r="BK15" s="66"/>
      <c r="BL15" s="66"/>
      <c r="BM15" s="66"/>
      <c r="BN15" s="66"/>
      <c r="BO15" s="66"/>
      <c r="BP15" s="66"/>
      <c r="BQ15" s="66"/>
      <c r="BR15" s="66"/>
    </row>
    <row r="16" spans="1:70" s="67" customFormat="1" x14ac:dyDescent="0.2">
      <c r="A16" s="68" t="s">
        <v>5</v>
      </c>
      <c r="B16" s="63" t="s">
        <v>6</v>
      </c>
      <c r="C16" s="64">
        <v>15</v>
      </c>
      <c r="D16" s="56">
        <f t="shared" si="0"/>
        <v>655.18500000000006</v>
      </c>
      <c r="E16" s="161">
        <f>RCFs!$C$43</f>
        <v>43.679000000000002</v>
      </c>
      <c r="F16" s="162">
        <v>297.10000000000002</v>
      </c>
      <c r="G16" s="55">
        <f t="shared" si="8"/>
        <v>19.806666666666668</v>
      </c>
      <c r="H16" s="162">
        <f t="shared" si="9"/>
        <v>305.7</v>
      </c>
      <c r="I16" s="55">
        <f t="shared" si="10"/>
        <v>20.38</v>
      </c>
      <c r="J16" s="65">
        <f t="shared" si="1"/>
        <v>336.3</v>
      </c>
      <c r="K16" s="65">
        <f t="shared" si="1"/>
        <v>412.7</v>
      </c>
      <c r="L16" s="65">
        <f t="shared" si="1"/>
        <v>458.6</v>
      </c>
      <c r="M16" s="65">
        <f t="shared" si="1"/>
        <v>611.4</v>
      </c>
      <c r="N16" s="65">
        <f t="shared" si="1"/>
        <v>657.3</v>
      </c>
      <c r="O16" s="56">
        <v>300.5</v>
      </c>
      <c r="P16" s="55">
        <f t="shared" si="11"/>
        <v>20.033333333333335</v>
      </c>
      <c r="Q16" s="65">
        <f t="shared" si="12"/>
        <v>390.6</v>
      </c>
      <c r="R16" s="65">
        <f t="shared" si="12"/>
        <v>450.7</v>
      </c>
      <c r="S16" s="56">
        <v>280</v>
      </c>
      <c r="T16" s="55">
        <f t="shared" si="13"/>
        <v>18.666666666666668</v>
      </c>
      <c r="U16" s="56">
        <f t="shared" si="14"/>
        <v>295.39999999999998</v>
      </c>
      <c r="V16" s="55">
        <f t="shared" si="2"/>
        <v>19.693333333333332</v>
      </c>
      <c r="W16" s="65">
        <f t="shared" si="21"/>
        <v>324.89999999999998</v>
      </c>
      <c r="X16" s="65">
        <f t="shared" si="21"/>
        <v>404.7</v>
      </c>
      <c r="Y16" s="65">
        <f t="shared" si="23"/>
        <v>478.5</v>
      </c>
      <c r="Z16" s="65">
        <f t="shared" si="22"/>
        <v>434.2</v>
      </c>
      <c r="AA16" s="65">
        <f t="shared" si="22"/>
        <v>641</v>
      </c>
      <c r="AB16" s="65">
        <f t="shared" si="22"/>
        <v>886.2</v>
      </c>
      <c r="AC16" s="56">
        <v>299.89999999999998</v>
      </c>
      <c r="AD16" s="55">
        <f t="shared" si="4"/>
        <v>19.993333333333332</v>
      </c>
      <c r="AE16" s="61">
        <f t="shared" si="5"/>
        <v>494.8</v>
      </c>
      <c r="AF16" s="61">
        <f t="shared" si="5"/>
        <v>629.79999999999995</v>
      </c>
      <c r="AG16" s="61">
        <f t="shared" si="5"/>
        <v>899.7</v>
      </c>
      <c r="AH16" s="162">
        <v>295.5</v>
      </c>
      <c r="AI16" s="55">
        <f t="shared" si="15"/>
        <v>19.7</v>
      </c>
      <c r="AJ16" s="162">
        <v>392.3</v>
      </c>
      <c r="AK16" s="55">
        <f t="shared" si="16"/>
        <v>26.153333333333332</v>
      </c>
      <c r="AL16" s="232">
        <f t="shared" si="24"/>
        <v>310.60000000000002</v>
      </c>
      <c r="AM16" s="55">
        <f>RCFs!$I$33</f>
        <v>20.709</v>
      </c>
      <c r="AN16" s="61">
        <f t="shared" si="17"/>
        <v>465.9</v>
      </c>
      <c r="AO16" s="56">
        <v>314.60000000000002</v>
      </c>
      <c r="AP16" s="55">
        <f t="shared" si="6"/>
        <v>20.973333333333336</v>
      </c>
      <c r="AQ16" s="61">
        <f t="shared" si="18"/>
        <v>377.5</v>
      </c>
      <c r="AR16" s="61">
        <f t="shared" si="18"/>
        <v>424.7</v>
      </c>
      <c r="AS16" s="56">
        <v>317.7</v>
      </c>
      <c r="AT16" s="55">
        <f t="shared" si="19"/>
        <v>21.18</v>
      </c>
      <c r="AU16" s="56">
        <v>311.2</v>
      </c>
      <c r="AV16" s="55">
        <f t="shared" si="20"/>
        <v>20.746666666666666</v>
      </c>
      <c r="AW16" s="220">
        <f t="shared" si="7"/>
        <v>307.17</v>
      </c>
      <c r="AX16" s="55">
        <f>RCFs!$I$41</f>
        <v>20.478000000000002</v>
      </c>
      <c r="AY16" s="4"/>
      <c r="AZ16" s="4"/>
      <c r="BA16" s="4"/>
      <c r="BB16" s="4"/>
      <c r="BC16" s="4"/>
      <c r="BD16" s="4"/>
      <c r="BE16" s="4"/>
      <c r="BF16" s="4"/>
      <c r="BG16" s="4"/>
      <c r="BH16" s="4"/>
      <c r="BI16" s="66"/>
      <c r="BJ16" s="66"/>
      <c r="BK16" s="66"/>
      <c r="BL16" s="66"/>
      <c r="BM16" s="66"/>
      <c r="BN16" s="66"/>
      <c r="BO16" s="66"/>
      <c r="BP16" s="66"/>
      <c r="BQ16" s="66"/>
      <c r="BR16" s="66"/>
    </row>
    <row r="17" spans="1:70" s="67" customFormat="1" x14ac:dyDescent="0.2">
      <c r="A17" s="68" t="s">
        <v>7</v>
      </c>
      <c r="B17" s="63" t="s">
        <v>8</v>
      </c>
      <c r="C17" s="64">
        <v>5</v>
      </c>
      <c r="D17" s="56">
        <f t="shared" si="0"/>
        <v>218.39500000000001</v>
      </c>
      <c r="E17" s="161">
        <f>RCFs!$C$43</f>
        <v>43.679000000000002</v>
      </c>
      <c r="F17" s="162">
        <v>99.1</v>
      </c>
      <c r="G17" s="55">
        <f t="shared" si="8"/>
        <v>19.82</v>
      </c>
      <c r="H17" s="162">
        <f t="shared" si="9"/>
        <v>101.9</v>
      </c>
      <c r="I17" s="55">
        <f t="shared" si="10"/>
        <v>20.380000000000003</v>
      </c>
      <c r="J17" s="65">
        <f t="shared" si="1"/>
        <v>112.1</v>
      </c>
      <c r="K17" s="65">
        <f t="shared" si="1"/>
        <v>137.6</v>
      </c>
      <c r="L17" s="65">
        <f t="shared" si="1"/>
        <v>152.9</v>
      </c>
      <c r="M17" s="65">
        <f t="shared" si="1"/>
        <v>203.8</v>
      </c>
      <c r="N17" s="65">
        <f t="shared" si="1"/>
        <v>219.1</v>
      </c>
      <c r="O17" s="56">
        <v>100.4</v>
      </c>
      <c r="P17" s="55">
        <f t="shared" si="11"/>
        <v>20.080000000000002</v>
      </c>
      <c r="Q17" s="65">
        <f t="shared" si="12"/>
        <v>130.5</v>
      </c>
      <c r="R17" s="65">
        <f t="shared" si="12"/>
        <v>150.6</v>
      </c>
      <c r="S17" s="56">
        <v>93.2</v>
      </c>
      <c r="T17" s="55">
        <f t="shared" si="13"/>
        <v>18.64</v>
      </c>
      <c r="U17" s="56">
        <f t="shared" si="14"/>
        <v>98.3</v>
      </c>
      <c r="V17" s="55">
        <f t="shared" si="2"/>
        <v>19.66</v>
      </c>
      <c r="W17" s="65">
        <f t="shared" si="21"/>
        <v>108.1</v>
      </c>
      <c r="X17" s="65">
        <f t="shared" si="21"/>
        <v>134.69999999999999</v>
      </c>
      <c r="Y17" s="65">
        <f t="shared" si="23"/>
        <v>159.19999999999999</v>
      </c>
      <c r="Z17" s="65">
        <f t="shared" si="22"/>
        <v>144.5</v>
      </c>
      <c r="AA17" s="65">
        <f t="shared" si="22"/>
        <v>213.3</v>
      </c>
      <c r="AB17" s="65">
        <f t="shared" si="22"/>
        <v>294.89999999999998</v>
      </c>
      <c r="AC17" s="56">
        <v>100.2</v>
      </c>
      <c r="AD17" s="55">
        <f t="shared" si="4"/>
        <v>20.04</v>
      </c>
      <c r="AE17" s="61">
        <f t="shared" si="5"/>
        <v>165.3</v>
      </c>
      <c r="AF17" s="61">
        <f t="shared" si="5"/>
        <v>210.4</v>
      </c>
      <c r="AG17" s="61">
        <f t="shared" si="5"/>
        <v>300.60000000000002</v>
      </c>
      <c r="AH17" s="162">
        <v>98.7</v>
      </c>
      <c r="AI17" s="55">
        <f t="shared" si="15"/>
        <v>19.740000000000002</v>
      </c>
      <c r="AJ17" s="162">
        <v>130.69999999999999</v>
      </c>
      <c r="AK17" s="55">
        <f t="shared" si="16"/>
        <v>26.139999999999997</v>
      </c>
      <c r="AL17" s="232">
        <f t="shared" si="24"/>
        <v>103.5</v>
      </c>
      <c r="AM17" s="55">
        <f>RCFs!$I$33</f>
        <v>20.709</v>
      </c>
      <c r="AN17" s="61">
        <f t="shared" si="17"/>
        <v>155.19999999999999</v>
      </c>
      <c r="AO17" s="56">
        <v>104.8</v>
      </c>
      <c r="AP17" s="55">
        <f t="shared" si="6"/>
        <v>20.96</v>
      </c>
      <c r="AQ17" s="61">
        <f t="shared" si="18"/>
        <v>125.7</v>
      </c>
      <c r="AR17" s="61">
        <f t="shared" si="18"/>
        <v>141.4</v>
      </c>
      <c r="AS17" s="56">
        <v>105.9</v>
      </c>
      <c r="AT17" s="55">
        <f t="shared" si="19"/>
        <v>21.18</v>
      </c>
      <c r="AU17" s="56">
        <v>103.7</v>
      </c>
      <c r="AV17" s="55">
        <f t="shared" si="20"/>
        <v>20.740000000000002</v>
      </c>
      <c r="AW17" s="220">
        <f t="shared" si="7"/>
        <v>102.39000000000001</v>
      </c>
      <c r="AX17" s="55">
        <f>RCFs!$I$41</f>
        <v>20.478000000000002</v>
      </c>
      <c r="AY17" s="4"/>
      <c r="AZ17" s="4"/>
      <c r="BA17" s="4"/>
      <c r="BB17" s="4"/>
      <c r="BC17" s="4"/>
      <c r="BD17" s="4"/>
      <c r="BE17" s="4"/>
      <c r="BF17" s="4"/>
      <c r="BG17" s="4"/>
      <c r="BH17" s="4"/>
      <c r="BI17" s="66"/>
      <c r="BJ17" s="66"/>
      <c r="BK17" s="66"/>
      <c r="BL17" s="66"/>
      <c r="BM17" s="66"/>
      <c r="BN17" s="66"/>
      <c r="BO17" s="66"/>
      <c r="BP17" s="66"/>
      <c r="BQ17" s="66"/>
      <c r="BR17" s="66"/>
    </row>
    <row r="18" spans="1:70" s="67" customFormat="1" x14ac:dyDescent="0.2">
      <c r="A18" s="68" t="s">
        <v>9</v>
      </c>
      <c r="B18" s="63" t="s">
        <v>10</v>
      </c>
      <c r="C18" s="64">
        <v>6</v>
      </c>
      <c r="D18" s="56">
        <f t="shared" si="0"/>
        <v>262.07400000000001</v>
      </c>
      <c r="E18" s="161">
        <f>RCFs!$C$43</f>
        <v>43.679000000000002</v>
      </c>
      <c r="F18" s="162">
        <v>118.8</v>
      </c>
      <c r="G18" s="55">
        <f t="shared" si="8"/>
        <v>19.8</v>
      </c>
      <c r="H18" s="162">
        <f t="shared" si="9"/>
        <v>122.2</v>
      </c>
      <c r="I18" s="55">
        <f t="shared" si="10"/>
        <v>20.366666666666667</v>
      </c>
      <c r="J18" s="65">
        <f t="shared" si="1"/>
        <v>134.4</v>
      </c>
      <c r="K18" s="65">
        <f t="shared" si="1"/>
        <v>165</v>
      </c>
      <c r="L18" s="65">
        <f t="shared" si="1"/>
        <v>183.3</v>
      </c>
      <c r="M18" s="65">
        <f t="shared" si="1"/>
        <v>244.4</v>
      </c>
      <c r="N18" s="65">
        <f t="shared" si="1"/>
        <v>262.7</v>
      </c>
      <c r="O18" s="220">
        <f>P17*C18</f>
        <v>120.48000000000002</v>
      </c>
      <c r="P18" s="55">
        <f t="shared" si="11"/>
        <v>20.080000000000002</v>
      </c>
      <c r="Q18" s="65">
        <f t="shared" si="12"/>
        <v>156.6</v>
      </c>
      <c r="R18" s="65">
        <f t="shared" si="12"/>
        <v>180.7</v>
      </c>
      <c r="S18" s="56">
        <v>112.1</v>
      </c>
      <c r="T18" s="55">
        <f t="shared" si="13"/>
        <v>18.683333333333334</v>
      </c>
      <c r="U18" s="56">
        <f t="shared" si="14"/>
        <v>118.3</v>
      </c>
      <c r="V18" s="55">
        <f t="shared" si="2"/>
        <v>19.716666666666665</v>
      </c>
      <c r="W18" s="65">
        <f t="shared" si="21"/>
        <v>130.1</v>
      </c>
      <c r="X18" s="65">
        <f t="shared" si="21"/>
        <v>162.1</v>
      </c>
      <c r="Y18" s="65">
        <f t="shared" si="23"/>
        <v>191.6</v>
      </c>
      <c r="Z18" s="65">
        <f t="shared" si="22"/>
        <v>173.9</v>
      </c>
      <c r="AA18" s="65">
        <f t="shared" si="22"/>
        <v>256.7</v>
      </c>
      <c r="AB18" s="65">
        <f t="shared" si="22"/>
        <v>354.9</v>
      </c>
      <c r="AC18" s="220">
        <f>AD17*C18</f>
        <v>120.24</v>
      </c>
      <c r="AD18" s="55">
        <f t="shared" si="4"/>
        <v>20.04</v>
      </c>
      <c r="AE18" s="61">
        <f t="shared" si="5"/>
        <v>198.4</v>
      </c>
      <c r="AF18" s="61">
        <f t="shared" si="5"/>
        <v>252.5</v>
      </c>
      <c r="AG18" s="61">
        <f t="shared" si="5"/>
        <v>360.7</v>
      </c>
      <c r="AH18" s="162">
        <v>118.3</v>
      </c>
      <c r="AI18" s="55">
        <f t="shared" si="15"/>
        <v>19.716666666666665</v>
      </c>
      <c r="AJ18" s="162">
        <v>157.1</v>
      </c>
      <c r="AK18" s="55">
        <f t="shared" si="16"/>
        <v>26.183333333333334</v>
      </c>
      <c r="AL18" s="232">
        <f t="shared" si="24"/>
        <v>124.2</v>
      </c>
      <c r="AM18" s="55">
        <f>RCFs!$I$33</f>
        <v>20.709</v>
      </c>
      <c r="AN18" s="61">
        <f t="shared" si="17"/>
        <v>186.3</v>
      </c>
      <c r="AO18" s="220">
        <f>AP17*C18</f>
        <v>125.76</v>
      </c>
      <c r="AP18" s="55">
        <f t="shared" si="6"/>
        <v>20.96</v>
      </c>
      <c r="AQ18" s="61">
        <f t="shared" si="18"/>
        <v>150.9</v>
      </c>
      <c r="AR18" s="61">
        <f t="shared" si="18"/>
        <v>169.7</v>
      </c>
      <c r="AS18" s="56">
        <v>127.2</v>
      </c>
      <c r="AT18" s="55">
        <f t="shared" si="19"/>
        <v>21.2</v>
      </c>
      <c r="AU18" s="56">
        <v>124.49</v>
      </c>
      <c r="AV18" s="55">
        <f t="shared" si="20"/>
        <v>20.748333333333331</v>
      </c>
      <c r="AW18" s="220">
        <f t="shared" si="7"/>
        <v>122.86800000000001</v>
      </c>
      <c r="AX18" s="55">
        <f>RCFs!$I$41</f>
        <v>20.478000000000002</v>
      </c>
      <c r="AY18" s="4"/>
      <c r="AZ18" s="4"/>
      <c r="BA18" s="4"/>
      <c r="BB18" s="4"/>
      <c r="BC18" s="4"/>
      <c r="BD18" s="4"/>
      <c r="BE18" s="4"/>
      <c r="BF18" s="4"/>
      <c r="BG18" s="4"/>
      <c r="BH18" s="4"/>
      <c r="BI18" s="66"/>
      <c r="BJ18" s="66"/>
      <c r="BK18" s="66"/>
      <c r="BL18" s="66"/>
      <c r="BM18" s="66"/>
      <c r="BN18" s="66"/>
      <c r="BO18" s="66"/>
      <c r="BP18" s="66"/>
      <c r="BQ18" s="66"/>
      <c r="BR18" s="66"/>
    </row>
    <row r="19" spans="1:70" s="67" customFormat="1" x14ac:dyDescent="0.2">
      <c r="A19" s="68" t="s">
        <v>11</v>
      </c>
      <c r="B19" s="63" t="s">
        <v>12</v>
      </c>
      <c r="C19" s="64">
        <v>8</v>
      </c>
      <c r="D19" s="56">
        <f t="shared" si="0"/>
        <v>349.43200000000002</v>
      </c>
      <c r="E19" s="161">
        <f>RCFs!$C$43</f>
        <v>43.679000000000002</v>
      </c>
      <c r="F19" s="162">
        <v>158.30000000000001</v>
      </c>
      <c r="G19" s="55">
        <f t="shared" si="8"/>
        <v>19.787500000000001</v>
      </c>
      <c r="H19" s="162">
        <f t="shared" si="9"/>
        <v>162.9</v>
      </c>
      <c r="I19" s="55">
        <f t="shared" si="10"/>
        <v>20.362500000000001</v>
      </c>
      <c r="J19" s="65">
        <f t="shared" si="1"/>
        <v>179.2</v>
      </c>
      <c r="K19" s="65">
        <f t="shared" si="1"/>
        <v>219.9</v>
      </c>
      <c r="L19" s="65">
        <f t="shared" si="1"/>
        <v>244.4</v>
      </c>
      <c r="M19" s="65">
        <f t="shared" si="1"/>
        <v>325.8</v>
      </c>
      <c r="N19" s="65">
        <f t="shared" si="1"/>
        <v>350.2</v>
      </c>
      <c r="O19" s="220">
        <f>P18*C19</f>
        <v>160.64000000000001</v>
      </c>
      <c r="P19" s="55">
        <f t="shared" si="11"/>
        <v>20.080000000000002</v>
      </c>
      <c r="Q19" s="65">
        <f t="shared" si="12"/>
        <v>208.8</v>
      </c>
      <c r="R19" s="65">
        <f t="shared" si="12"/>
        <v>240.9</v>
      </c>
      <c r="S19" s="56">
        <v>149.4</v>
      </c>
      <c r="T19" s="55">
        <f t="shared" si="13"/>
        <v>18.675000000000001</v>
      </c>
      <c r="U19" s="56">
        <f t="shared" si="14"/>
        <v>157.6</v>
      </c>
      <c r="V19" s="55">
        <f t="shared" si="2"/>
        <v>19.7</v>
      </c>
      <c r="W19" s="65"/>
      <c r="X19" s="65"/>
      <c r="Y19" s="65">
        <f t="shared" si="23"/>
        <v>255.3</v>
      </c>
      <c r="Z19" s="65">
        <f t="shared" si="22"/>
        <v>231.7</v>
      </c>
      <c r="AA19" s="65">
        <f t="shared" si="22"/>
        <v>342</v>
      </c>
      <c r="AB19" s="65">
        <f t="shared" si="22"/>
        <v>472.8</v>
      </c>
      <c r="AC19" s="220">
        <f>AD18*C19</f>
        <v>160.32</v>
      </c>
      <c r="AD19" s="55">
        <f t="shared" si="4"/>
        <v>20.04</v>
      </c>
      <c r="AE19" s="61">
        <f t="shared" si="5"/>
        <v>264.5</v>
      </c>
      <c r="AF19" s="61">
        <f t="shared" si="5"/>
        <v>336.7</v>
      </c>
      <c r="AG19" s="61">
        <f t="shared" si="5"/>
        <v>481</v>
      </c>
      <c r="AH19" s="162">
        <v>157.5</v>
      </c>
      <c r="AI19" s="55">
        <f t="shared" si="15"/>
        <v>19.6875</v>
      </c>
      <c r="AJ19" s="162">
        <v>209.2</v>
      </c>
      <c r="AK19" s="55">
        <f t="shared" si="16"/>
        <v>26.15</v>
      </c>
      <c r="AL19" s="232">
        <f t="shared" si="24"/>
        <v>165.6</v>
      </c>
      <c r="AM19" s="55">
        <f>RCFs!$I$33</f>
        <v>20.709</v>
      </c>
      <c r="AN19" s="61">
        <f t="shared" si="17"/>
        <v>248.4</v>
      </c>
      <c r="AO19" s="220">
        <f>AP18*C19</f>
        <v>167.68</v>
      </c>
      <c r="AP19" s="55">
        <f t="shared" si="6"/>
        <v>20.96</v>
      </c>
      <c r="AQ19" s="61">
        <f t="shared" si="18"/>
        <v>201.2</v>
      </c>
      <c r="AR19" s="61">
        <f t="shared" si="18"/>
        <v>226.3</v>
      </c>
      <c r="AS19" s="56">
        <v>169.3</v>
      </c>
      <c r="AT19" s="55">
        <f t="shared" si="19"/>
        <v>21.162500000000001</v>
      </c>
      <c r="AU19" s="56">
        <v>165.99</v>
      </c>
      <c r="AV19" s="55">
        <f t="shared" si="20"/>
        <v>20.748750000000001</v>
      </c>
      <c r="AW19" s="220">
        <f t="shared" si="7"/>
        <v>163.82400000000001</v>
      </c>
      <c r="AX19" s="55">
        <f>RCFs!$I$41</f>
        <v>20.478000000000002</v>
      </c>
      <c r="AY19" s="4"/>
      <c r="AZ19" s="4"/>
      <c r="BA19" s="4"/>
      <c r="BB19" s="4"/>
      <c r="BC19" s="4"/>
      <c r="BD19" s="4"/>
      <c r="BE19" s="4"/>
      <c r="BF19" s="4"/>
      <c r="BG19" s="4"/>
      <c r="BH19" s="4"/>
      <c r="BI19" s="66"/>
      <c r="BJ19" s="66"/>
      <c r="BK19" s="66"/>
      <c r="BL19" s="66"/>
      <c r="BM19" s="66"/>
      <c r="BN19" s="66"/>
      <c r="BO19" s="66"/>
      <c r="BP19" s="66"/>
      <c r="BQ19" s="66"/>
      <c r="BR19" s="66"/>
    </row>
    <row r="20" spans="1:70" s="67" customFormat="1" x14ac:dyDescent="0.2">
      <c r="A20" s="68" t="s">
        <v>13</v>
      </c>
      <c r="B20" s="63" t="s">
        <v>14</v>
      </c>
      <c r="C20" s="64">
        <v>14</v>
      </c>
      <c r="D20" s="56">
        <f t="shared" si="0"/>
        <v>611.50600000000009</v>
      </c>
      <c r="E20" s="161">
        <f>RCFs!$C$43</f>
        <v>43.679000000000002</v>
      </c>
      <c r="F20" s="162">
        <v>227.2</v>
      </c>
      <c r="G20" s="55">
        <f t="shared" si="8"/>
        <v>16.228571428571428</v>
      </c>
      <c r="H20" s="162">
        <f t="shared" si="9"/>
        <v>233.8</v>
      </c>
      <c r="I20" s="55">
        <f t="shared" si="10"/>
        <v>16.7</v>
      </c>
      <c r="J20" s="65">
        <f t="shared" si="1"/>
        <v>257.2</v>
      </c>
      <c r="K20" s="65">
        <f t="shared" si="1"/>
        <v>315.60000000000002</v>
      </c>
      <c r="L20" s="65">
        <f t="shared" si="1"/>
        <v>350.7</v>
      </c>
      <c r="M20" s="65">
        <f t="shared" si="1"/>
        <v>467.6</v>
      </c>
      <c r="N20" s="65">
        <f t="shared" si="1"/>
        <v>502.7</v>
      </c>
      <c r="O20" s="220">
        <f>P19*C20</f>
        <v>281.12</v>
      </c>
      <c r="P20" s="55">
        <f t="shared" si="11"/>
        <v>20.080000000000002</v>
      </c>
      <c r="Q20" s="65">
        <f t="shared" si="12"/>
        <v>365.4</v>
      </c>
      <c r="R20" s="65">
        <f t="shared" si="12"/>
        <v>421.6</v>
      </c>
      <c r="S20" s="56">
        <v>261.60000000000002</v>
      </c>
      <c r="T20" s="55">
        <f t="shared" si="13"/>
        <v>18.685714285714287</v>
      </c>
      <c r="U20" s="56">
        <f t="shared" si="14"/>
        <v>276</v>
      </c>
      <c r="V20" s="55">
        <f t="shared" si="2"/>
        <v>19.714285714285715</v>
      </c>
      <c r="W20" s="65">
        <f>ROUND($C20*$V20*W$6,1)</f>
        <v>303.60000000000002</v>
      </c>
      <c r="X20" s="65">
        <f>ROUND($C20*$V20*X$6,1)</f>
        <v>378.1</v>
      </c>
      <c r="Y20" s="65">
        <f t="shared" si="23"/>
        <v>447.1</v>
      </c>
      <c r="Z20" s="65">
        <f t="shared" si="22"/>
        <v>405.7</v>
      </c>
      <c r="AA20" s="65">
        <f t="shared" si="22"/>
        <v>598.9</v>
      </c>
      <c r="AB20" s="65">
        <f t="shared" si="22"/>
        <v>828</v>
      </c>
      <c r="AC20" s="220">
        <f>AD19*C20</f>
        <v>280.56</v>
      </c>
      <c r="AD20" s="55">
        <f t="shared" si="4"/>
        <v>20.04</v>
      </c>
      <c r="AE20" s="61">
        <f t="shared" si="5"/>
        <v>462.9</v>
      </c>
      <c r="AF20" s="61">
        <f t="shared" si="5"/>
        <v>589.20000000000005</v>
      </c>
      <c r="AG20" s="61">
        <f t="shared" si="5"/>
        <v>841.7</v>
      </c>
      <c r="AH20" s="162">
        <v>2975.8</v>
      </c>
      <c r="AI20" s="55">
        <f t="shared" si="15"/>
        <v>212.55714285714288</v>
      </c>
      <c r="AJ20" s="162">
        <v>366.2</v>
      </c>
      <c r="AK20" s="55">
        <f t="shared" si="16"/>
        <v>26.157142857142855</v>
      </c>
      <c r="AL20" s="232">
        <f t="shared" si="24"/>
        <v>289.89999999999998</v>
      </c>
      <c r="AM20" s="55">
        <f>RCFs!$I$33</f>
        <v>20.709</v>
      </c>
      <c r="AN20" s="61">
        <f t="shared" si="17"/>
        <v>434.8</v>
      </c>
      <c r="AO20" s="220">
        <f>AP19*C20</f>
        <v>293.44</v>
      </c>
      <c r="AP20" s="55">
        <f t="shared" si="6"/>
        <v>20.96</v>
      </c>
      <c r="AQ20" s="61">
        <f t="shared" si="18"/>
        <v>352.1</v>
      </c>
      <c r="AR20" s="61">
        <f t="shared" si="18"/>
        <v>396.1</v>
      </c>
      <c r="AS20" s="56">
        <v>296.39999999999998</v>
      </c>
      <c r="AT20" s="55">
        <f t="shared" si="19"/>
        <v>21.171428571428571</v>
      </c>
      <c r="AU20" s="56">
        <v>290.49</v>
      </c>
      <c r="AV20" s="55">
        <f t="shared" si="20"/>
        <v>20.749285714285715</v>
      </c>
      <c r="AW20" s="220">
        <f t="shared" si="7"/>
        <v>286.69200000000001</v>
      </c>
      <c r="AX20" s="55">
        <f>RCFs!$I$41</f>
        <v>20.478000000000002</v>
      </c>
      <c r="AY20" s="4"/>
      <c r="AZ20" s="4"/>
      <c r="BA20" s="4"/>
      <c r="BB20" s="4"/>
      <c r="BC20" s="4"/>
      <c r="BD20" s="4"/>
      <c r="BE20" s="4"/>
      <c r="BF20" s="4"/>
      <c r="BG20" s="4"/>
      <c r="BH20" s="4"/>
      <c r="BI20" s="66"/>
      <c r="BJ20" s="66"/>
      <c r="BK20" s="66"/>
      <c r="BL20" s="66"/>
      <c r="BM20" s="66"/>
      <c r="BN20" s="66"/>
      <c r="BO20" s="66"/>
      <c r="BP20" s="66"/>
      <c r="BQ20" s="66"/>
      <c r="BR20" s="66"/>
    </row>
    <row r="21" spans="1:70" s="67" customFormat="1" x14ac:dyDescent="0.2">
      <c r="A21" s="68" t="s">
        <v>22</v>
      </c>
      <c r="B21" s="63" t="s">
        <v>30</v>
      </c>
      <c r="C21" s="64"/>
      <c r="D21" s="56">
        <v>0</v>
      </c>
      <c r="E21" s="56">
        <v>0</v>
      </c>
      <c r="F21" s="56">
        <v>0</v>
      </c>
      <c r="G21" s="55">
        <v>0</v>
      </c>
      <c r="H21" s="56">
        <v>0</v>
      </c>
      <c r="I21" s="55">
        <v>0</v>
      </c>
      <c r="J21" s="65">
        <f t="shared" ref="J21:N35" si="25">ROUND($C21*$I21*J$6,1)</f>
        <v>0</v>
      </c>
      <c r="K21" s="65">
        <f t="shared" si="25"/>
        <v>0</v>
      </c>
      <c r="L21" s="65">
        <f t="shared" si="25"/>
        <v>0</v>
      </c>
      <c r="M21" s="65">
        <f t="shared" si="25"/>
        <v>0</v>
      </c>
      <c r="N21" s="65">
        <f t="shared" si="25"/>
        <v>0</v>
      </c>
      <c r="O21" s="56">
        <v>0</v>
      </c>
      <c r="P21" s="55"/>
      <c r="Q21" s="65">
        <f t="shared" si="12"/>
        <v>0</v>
      </c>
      <c r="R21" s="65">
        <f t="shared" si="12"/>
        <v>0</v>
      </c>
      <c r="S21" s="56"/>
      <c r="T21" s="55"/>
      <c r="U21" s="56">
        <f t="shared" si="14"/>
        <v>0</v>
      </c>
      <c r="V21" s="55">
        <v>0</v>
      </c>
      <c r="W21" s="61">
        <v>0</v>
      </c>
      <c r="X21" s="61">
        <v>0</v>
      </c>
      <c r="Y21" s="61">
        <v>0</v>
      </c>
      <c r="Z21" s="61">
        <v>0</v>
      </c>
      <c r="AA21" s="61">
        <v>0</v>
      </c>
      <c r="AB21" s="61">
        <v>0</v>
      </c>
      <c r="AC21" s="56">
        <v>0</v>
      </c>
      <c r="AD21" s="55">
        <v>0</v>
      </c>
      <c r="AE21" s="61">
        <v>0</v>
      </c>
      <c r="AF21" s="61">
        <v>0</v>
      </c>
      <c r="AG21" s="61">
        <f t="shared" ref="AG21:AG35" si="26">ROUND($AC21*AG$6,1)</f>
        <v>0</v>
      </c>
      <c r="AH21" s="162">
        <v>0</v>
      </c>
      <c r="AI21" s="56">
        <v>0</v>
      </c>
      <c r="AJ21" s="162">
        <v>0</v>
      </c>
      <c r="AK21" s="56">
        <v>0</v>
      </c>
      <c r="AL21" s="233">
        <v>0</v>
      </c>
      <c r="AM21" s="55">
        <v>0</v>
      </c>
      <c r="AN21" s="61">
        <f t="shared" si="17"/>
        <v>0</v>
      </c>
      <c r="AO21" s="56">
        <v>0</v>
      </c>
      <c r="AP21" s="55">
        <v>0</v>
      </c>
      <c r="AQ21" s="61">
        <f t="shared" si="18"/>
        <v>0</v>
      </c>
      <c r="AR21" s="61">
        <f t="shared" si="18"/>
        <v>0</v>
      </c>
      <c r="AS21" s="56">
        <v>0</v>
      </c>
      <c r="AT21" s="55">
        <v>0</v>
      </c>
      <c r="AU21" s="56">
        <v>0</v>
      </c>
      <c r="AV21" s="55">
        <v>0</v>
      </c>
      <c r="AW21" s="220">
        <f t="shared" si="7"/>
        <v>0</v>
      </c>
      <c r="AX21" s="55">
        <v>0</v>
      </c>
      <c r="AY21" s="4"/>
      <c r="AZ21" s="4"/>
      <c r="BA21" s="4"/>
      <c r="BB21" s="4"/>
      <c r="BC21" s="4"/>
      <c r="BD21" s="4"/>
      <c r="BE21" s="4"/>
      <c r="BF21" s="4"/>
      <c r="BG21" s="4"/>
      <c r="BH21" s="4"/>
      <c r="BI21" s="66"/>
      <c r="BJ21" s="66"/>
      <c r="BK21" s="66"/>
      <c r="BL21" s="66"/>
      <c r="BM21" s="66"/>
      <c r="BN21" s="66"/>
      <c r="BO21" s="66"/>
      <c r="BP21" s="66"/>
      <c r="BQ21" s="66"/>
      <c r="BR21" s="66"/>
    </row>
    <row r="22" spans="1:70" s="67" customFormat="1" x14ac:dyDescent="0.2">
      <c r="A22" s="68" t="s">
        <v>23</v>
      </c>
      <c r="B22" s="63" t="s">
        <v>31</v>
      </c>
      <c r="C22" s="64"/>
      <c r="D22" s="56">
        <v>0</v>
      </c>
      <c r="E22" s="56">
        <v>0</v>
      </c>
      <c r="F22" s="56">
        <v>0</v>
      </c>
      <c r="G22" s="56">
        <v>0</v>
      </c>
      <c r="H22" s="56">
        <v>0</v>
      </c>
      <c r="I22" s="56">
        <v>0</v>
      </c>
      <c r="J22" s="65">
        <f t="shared" si="25"/>
        <v>0</v>
      </c>
      <c r="K22" s="65">
        <f t="shared" si="25"/>
        <v>0</v>
      </c>
      <c r="L22" s="65">
        <f t="shared" si="25"/>
        <v>0</v>
      </c>
      <c r="M22" s="65">
        <f t="shared" si="25"/>
        <v>0</v>
      </c>
      <c r="N22" s="65">
        <f t="shared" si="25"/>
        <v>0</v>
      </c>
      <c r="O22" s="56">
        <v>0</v>
      </c>
      <c r="P22" s="55"/>
      <c r="Q22" s="65">
        <f t="shared" si="12"/>
        <v>0</v>
      </c>
      <c r="R22" s="65">
        <f t="shared" si="12"/>
        <v>0</v>
      </c>
      <c r="S22" s="56"/>
      <c r="T22" s="55"/>
      <c r="U22" s="56">
        <f t="shared" si="14"/>
        <v>0</v>
      </c>
      <c r="V22" s="55">
        <v>0</v>
      </c>
      <c r="W22" s="61">
        <v>0</v>
      </c>
      <c r="X22" s="61">
        <v>0</v>
      </c>
      <c r="Y22" s="61">
        <v>0</v>
      </c>
      <c r="Z22" s="61">
        <v>0</v>
      </c>
      <c r="AA22" s="61">
        <v>0</v>
      </c>
      <c r="AB22" s="61">
        <v>0</v>
      </c>
      <c r="AC22" s="56">
        <v>0</v>
      </c>
      <c r="AD22" s="55">
        <v>0</v>
      </c>
      <c r="AE22" s="61">
        <v>0</v>
      </c>
      <c r="AF22" s="61">
        <v>0</v>
      </c>
      <c r="AG22" s="61">
        <f t="shared" si="26"/>
        <v>0</v>
      </c>
      <c r="AH22" s="162">
        <v>0</v>
      </c>
      <c r="AI22" s="56">
        <v>0</v>
      </c>
      <c r="AJ22" s="162">
        <v>0</v>
      </c>
      <c r="AK22" s="56">
        <v>0</v>
      </c>
      <c r="AL22" s="233">
        <v>0</v>
      </c>
      <c r="AM22" s="55">
        <v>0</v>
      </c>
      <c r="AN22" s="61">
        <f t="shared" si="17"/>
        <v>0</v>
      </c>
      <c r="AO22" s="56">
        <v>0</v>
      </c>
      <c r="AP22" s="55">
        <v>0</v>
      </c>
      <c r="AQ22" s="61">
        <f t="shared" si="18"/>
        <v>0</v>
      </c>
      <c r="AR22" s="61">
        <f t="shared" si="18"/>
        <v>0</v>
      </c>
      <c r="AS22" s="56">
        <v>0</v>
      </c>
      <c r="AT22" s="55">
        <v>0</v>
      </c>
      <c r="AU22" s="56">
        <v>0</v>
      </c>
      <c r="AV22" s="55">
        <v>0</v>
      </c>
      <c r="AW22" s="220">
        <f t="shared" si="7"/>
        <v>0</v>
      </c>
      <c r="AX22" s="55">
        <v>0</v>
      </c>
      <c r="AY22" s="4"/>
      <c r="AZ22" s="4"/>
      <c r="BA22" s="4"/>
      <c r="BB22" s="4"/>
      <c r="BC22" s="4"/>
      <c r="BD22" s="4"/>
      <c r="BE22" s="4"/>
      <c r="BF22" s="4"/>
      <c r="BG22" s="4"/>
      <c r="BH22" s="4"/>
      <c r="BI22" s="66"/>
      <c r="BJ22" s="66"/>
      <c r="BK22" s="66"/>
      <c r="BL22" s="66"/>
      <c r="BM22" s="66"/>
      <c r="BN22" s="66"/>
      <c r="BO22" s="66"/>
      <c r="BP22" s="66"/>
      <c r="BQ22" s="66"/>
      <c r="BR22" s="66"/>
    </row>
    <row r="23" spans="1:70" s="173" customFormat="1" x14ac:dyDescent="0.2">
      <c r="A23" s="163" t="s">
        <v>23</v>
      </c>
      <c r="B23" s="164" t="s">
        <v>173</v>
      </c>
      <c r="C23" s="219">
        <v>100</v>
      </c>
      <c r="D23" s="166">
        <v>0</v>
      </c>
      <c r="E23" s="166">
        <v>0</v>
      </c>
      <c r="F23" s="166">
        <v>0</v>
      </c>
      <c r="G23" s="166">
        <v>0</v>
      </c>
      <c r="H23" s="166">
        <v>0</v>
      </c>
      <c r="I23" s="166">
        <v>0</v>
      </c>
      <c r="J23" s="169">
        <f t="shared" si="25"/>
        <v>0</v>
      </c>
      <c r="K23" s="169">
        <f t="shared" si="25"/>
        <v>0</v>
      </c>
      <c r="L23" s="169">
        <f t="shared" si="25"/>
        <v>0</v>
      </c>
      <c r="M23" s="169">
        <f t="shared" si="25"/>
        <v>0</v>
      </c>
      <c r="N23" s="169">
        <f t="shared" si="25"/>
        <v>0</v>
      </c>
      <c r="O23" s="166">
        <v>0</v>
      </c>
      <c r="P23" s="167"/>
      <c r="Q23" s="169">
        <f t="shared" si="12"/>
        <v>0</v>
      </c>
      <c r="R23" s="169">
        <f t="shared" si="12"/>
        <v>0</v>
      </c>
      <c r="S23" s="166"/>
      <c r="T23" s="167"/>
      <c r="U23" s="166">
        <v>128.4</v>
      </c>
      <c r="V23" s="218">
        <f t="shared" si="2"/>
        <v>1.284</v>
      </c>
      <c r="W23" s="169">
        <f t="shared" ref="W23:AB23" si="27">ROUND($C23*$V23*W$6,1)</f>
        <v>141.19999999999999</v>
      </c>
      <c r="X23" s="169">
        <f t="shared" si="27"/>
        <v>175.9</v>
      </c>
      <c r="Y23" s="169">
        <f t="shared" si="27"/>
        <v>208</v>
      </c>
      <c r="Z23" s="169">
        <f t="shared" si="27"/>
        <v>188.7</v>
      </c>
      <c r="AA23" s="169">
        <f t="shared" si="27"/>
        <v>278.60000000000002</v>
      </c>
      <c r="AB23" s="169">
        <f t="shared" si="27"/>
        <v>385.2</v>
      </c>
      <c r="AC23" s="166">
        <v>0</v>
      </c>
      <c r="AD23" s="167">
        <v>0</v>
      </c>
      <c r="AE23" s="170">
        <v>0</v>
      </c>
      <c r="AF23" s="170">
        <v>0</v>
      </c>
      <c r="AG23" s="170">
        <f t="shared" si="26"/>
        <v>0</v>
      </c>
      <c r="AH23" s="168">
        <v>0</v>
      </c>
      <c r="AI23" s="166">
        <v>0</v>
      </c>
      <c r="AJ23" s="168">
        <v>0</v>
      </c>
      <c r="AK23" s="166">
        <v>0</v>
      </c>
      <c r="AL23" s="233">
        <v>0</v>
      </c>
      <c r="AM23" s="167">
        <v>0</v>
      </c>
      <c r="AN23" s="170">
        <f t="shared" si="17"/>
        <v>0</v>
      </c>
      <c r="AO23" s="166">
        <v>0</v>
      </c>
      <c r="AP23" s="167">
        <v>0</v>
      </c>
      <c r="AQ23" s="170">
        <f t="shared" si="18"/>
        <v>0</v>
      </c>
      <c r="AR23" s="170">
        <f t="shared" si="18"/>
        <v>0</v>
      </c>
      <c r="AS23" s="166">
        <v>0</v>
      </c>
      <c r="AT23" s="167">
        <v>0</v>
      </c>
      <c r="AU23" s="166">
        <v>0</v>
      </c>
      <c r="AV23" s="167">
        <v>0</v>
      </c>
      <c r="AW23" s="220">
        <f t="shared" si="7"/>
        <v>0</v>
      </c>
      <c r="AX23" s="167">
        <v>0</v>
      </c>
      <c r="AY23" s="171"/>
      <c r="AZ23" s="171"/>
      <c r="BA23" s="171"/>
      <c r="BB23" s="171"/>
      <c r="BC23" s="171"/>
      <c r="BD23" s="171"/>
      <c r="BE23" s="171"/>
      <c r="BF23" s="171"/>
      <c r="BG23" s="171"/>
      <c r="BH23" s="171"/>
      <c r="BI23" s="172"/>
      <c r="BJ23" s="172"/>
      <c r="BK23" s="172"/>
      <c r="BL23" s="172"/>
      <c r="BM23" s="172"/>
      <c r="BN23" s="172"/>
      <c r="BO23" s="172"/>
      <c r="BP23" s="172"/>
      <c r="BQ23" s="172"/>
      <c r="BR23" s="172"/>
    </row>
    <row r="24" spans="1:70" s="67" customFormat="1" x14ac:dyDescent="0.2">
      <c r="A24" s="68" t="s">
        <v>24</v>
      </c>
      <c r="B24" s="63" t="s">
        <v>124</v>
      </c>
      <c r="C24" s="64">
        <v>15</v>
      </c>
      <c r="D24" s="56">
        <f t="shared" si="0"/>
        <v>655.18500000000006</v>
      </c>
      <c r="E24" s="161">
        <f>RCFs!$C$43</f>
        <v>43.679000000000002</v>
      </c>
      <c r="F24" s="162">
        <v>514.9</v>
      </c>
      <c r="G24" s="55">
        <f t="shared" ref="G24:G26" si="28">F24/C24</f>
        <v>34.326666666666668</v>
      </c>
      <c r="H24" s="162">
        <f t="shared" ref="H24:H26" si="29">ROUNDDOWN(F24/1.03*1.06,1)</f>
        <v>529.79999999999995</v>
      </c>
      <c r="I24" s="55">
        <f t="shared" si="10"/>
        <v>35.32</v>
      </c>
      <c r="J24" s="65">
        <f t="shared" si="25"/>
        <v>582.79999999999995</v>
      </c>
      <c r="K24" s="65">
        <f t="shared" si="25"/>
        <v>715.2</v>
      </c>
      <c r="L24" s="65">
        <f t="shared" si="25"/>
        <v>794.7</v>
      </c>
      <c r="M24" s="65">
        <f t="shared" si="25"/>
        <v>1059.5999999999999</v>
      </c>
      <c r="N24" s="65">
        <f t="shared" si="25"/>
        <v>1139.0999999999999</v>
      </c>
      <c r="O24" s="56">
        <v>520.9</v>
      </c>
      <c r="P24" s="55">
        <f t="shared" si="11"/>
        <v>34.726666666666667</v>
      </c>
      <c r="Q24" s="65">
        <f t="shared" si="12"/>
        <v>677.1</v>
      </c>
      <c r="R24" s="65">
        <f t="shared" si="12"/>
        <v>781.3</v>
      </c>
      <c r="S24" s="56">
        <v>486.7</v>
      </c>
      <c r="T24" s="55">
        <f t="shared" si="13"/>
        <v>32.446666666666665</v>
      </c>
      <c r="U24" s="56">
        <f t="shared" si="14"/>
        <v>513.5</v>
      </c>
      <c r="V24" s="55">
        <f t="shared" ref="V24:V34" si="30">U24/C24</f>
        <v>34.233333333333334</v>
      </c>
      <c r="W24" s="65">
        <f t="shared" ref="W24:X28" si="31">ROUND($C24*$V24*W$6,1)</f>
        <v>564.9</v>
      </c>
      <c r="X24" s="65">
        <f t="shared" si="31"/>
        <v>703.5</v>
      </c>
      <c r="Y24" s="65">
        <v>0</v>
      </c>
      <c r="Z24" s="65">
        <f t="shared" ref="Z24:AB27" si="32">ROUND($C24*$V24*Z$6,1)</f>
        <v>754.8</v>
      </c>
      <c r="AA24" s="65">
        <f t="shared" si="32"/>
        <v>1114.3</v>
      </c>
      <c r="AB24" s="65">
        <f t="shared" si="32"/>
        <v>1540.5</v>
      </c>
      <c r="AC24" s="56">
        <v>519.79999999999995</v>
      </c>
      <c r="AD24" s="55">
        <f t="shared" ref="AD24:AD34" si="33">AC24/C24</f>
        <v>34.653333333333329</v>
      </c>
      <c r="AE24" s="61">
        <f t="shared" ref="AE24:AF35" si="34">ROUND($AC24*AE$6,1)</f>
        <v>857.7</v>
      </c>
      <c r="AF24" s="61">
        <f t="shared" si="34"/>
        <v>1091.5999999999999</v>
      </c>
      <c r="AG24" s="61">
        <f t="shared" si="26"/>
        <v>1559.4</v>
      </c>
      <c r="AH24" s="162">
        <v>499.5</v>
      </c>
      <c r="AI24" s="55">
        <f t="shared" si="15"/>
        <v>33.299999999999997</v>
      </c>
      <c r="AJ24" s="162">
        <v>663</v>
      </c>
      <c r="AK24" s="55">
        <f t="shared" si="16"/>
        <v>44.2</v>
      </c>
      <c r="AL24" s="232">
        <f t="shared" ref="AL24:AL34" si="35">ROUNDDOWN(AM24*C24,1)</f>
        <v>310.60000000000002</v>
      </c>
      <c r="AM24" s="55">
        <f>RCFs!$I$33</f>
        <v>20.709</v>
      </c>
      <c r="AN24" s="61">
        <f t="shared" si="17"/>
        <v>465.9</v>
      </c>
      <c r="AO24" s="56">
        <v>545.5</v>
      </c>
      <c r="AP24" s="55">
        <f t="shared" ref="AP24:AP34" si="36">AO24/C24</f>
        <v>36.366666666666667</v>
      </c>
      <c r="AQ24" s="61">
        <f t="shared" si="18"/>
        <v>654.6</v>
      </c>
      <c r="AR24" s="61">
        <f t="shared" si="18"/>
        <v>736.4</v>
      </c>
      <c r="AS24" s="56">
        <v>550.6</v>
      </c>
      <c r="AT24" s="55">
        <f t="shared" si="19"/>
        <v>36.706666666666671</v>
      </c>
      <c r="AU24" s="56">
        <v>539.5</v>
      </c>
      <c r="AV24" s="55">
        <f t="shared" si="20"/>
        <v>35.966666666666669</v>
      </c>
      <c r="AW24" s="56">
        <v>532.4</v>
      </c>
      <c r="AX24" s="55">
        <f t="shared" ref="AX24:AX33" si="37">AW24/$C24</f>
        <v>35.493333333333332</v>
      </c>
      <c r="AY24" s="4"/>
      <c r="AZ24" s="4"/>
      <c r="BA24" s="4"/>
      <c r="BB24" s="4"/>
      <c r="BC24" s="4"/>
      <c r="BD24" s="4"/>
      <c r="BE24" s="4"/>
      <c r="BF24" s="4"/>
      <c r="BG24" s="4"/>
      <c r="BH24" s="4"/>
      <c r="BI24" s="66"/>
      <c r="BJ24" s="66"/>
      <c r="BK24" s="66"/>
      <c r="BL24" s="66"/>
      <c r="BM24" s="66"/>
      <c r="BN24" s="66"/>
      <c r="BO24" s="66"/>
      <c r="BP24" s="66"/>
      <c r="BQ24" s="66"/>
      <c r="BR24" s="66"/>
    </row>
    <row r="25" spans="1:70" s="67" customFormat="1" x14ac:dyDescent="0.2">
      <c r="A25" s="68" t="s">
        <v>25</v>
      </c>
      <c r="B25" s="63" t="s">
        <v>124</v>
      </c>
      <c r="C25" s="64">
        <v>30</v>
      </c>
      <c r="D25" s="56">
        <f t="shared" si="0"/>
        <v>1310.3700000000001</v>
      </c>
      <c r="E25" s="161">
        <f>RCFs!$C$43</f>
        <v>43.679000000000002</v>
      </c>
      <c r="F25" s="162">
        <v>514.9</v>
      </c>
      <c r="G25" s="55">
        <f t="shared" si="28"/>
        <v>17.163333333333334</v>
      </c>
      <c r="H25" s="162">
        <f t="shared" si="29"/>
        <v>529.79999999999995</v>
      </c>
      <c r="I25" s="55">
        <f t="shared" si="10"/>
        <v>17.66</v>
      </c>
      <c r="J25" s="65">
        <f t="shared" si="25"/>
        <v>582.79999999999995</v>
      </c>
      <c r="K25" s="65">
        <f t="shared" si="25"/>
        <v>715.2</v>
      </c>
      <c r="L25" s="65">
        <f t="shared" si="25"/>
        <v>794.7</v>
      </c>
      <c r="M25" s="65">
        <f t="shared" si="25"/>
        <v>1059.5999999999999</v>
      </c>
      <c r="N25" s="65">
        <f t="shared" si="25"/>
        <v>1139.0999999999999</v>
      </c>
      <c r="O25" s="56">
        <v>520.9</v>
      </c>
      <c r="P25" s="55">
        <f t="shared" si="11"/>
        <v>17.363333333333333</v>
      </c>
      <c r="Q25" s="65">
        <f t="shared" si="12"/>
        <v>677.1</v>
      </c>
      <c r="R25" s="65">
        <f t="shared" si="12"/>
        <v>781.3</v>
      </c>
      <c r="S25" s="56">
        <v>486.7</v>
      </c>
      <c r="T25" s="55">
        <f t="shared" si="13"/>
        <v>16.223333333333333</v>
      </c>
      <c r="U25" s="56">
        <f t="shared" si="14"/>
        <v>513.5</v>
      </c>
      <c r="V25" s="55">
        <f t="shared" si="30"/>
        <v>17.116666666666667</v>
      </c>
      <c r="W25" s="65">
        <f t="shared" si="31"/>
        <v>564.9</v>
      </c>
      <c r="X25" s="65">
        <f t="shared" si="31"/>
        <v>703.5</v>
      </c>
      <c r="Y25" s="65">
        <v>0</v>
      </c>
      <c r="Z25" s="65">
        <f t="shared" si="32"/>
        <v>754.8</v>
      </c>
      <c r="AA25" s="65">
        <f t="shared" si="32"/>
        <v>1114.3</v>
      </c>
      <c r="AB25" s="65">
        <f t="shared" si="32"/>
        <v>1540.5</v>
      </c>
      <c r="AC25" s="56">
        <v>519.79999999999995</v>
      </c>
      <c r="AD25" s="55">
        <f t="shared" si="33"/>
        <v>17.326666666666664</v>
      </c>
      <c r="AE25" s="61">
        <f t="shared" si="34"/>
        <v>857.7</v>
      </c>
      <c r="AF25" s="61">
        <f t="shared" si="34"/>
        <v>1091.5999999999999</v>
      </c>
      <c r="AG25" s="61">
        <f t="shared" si="26"/>
        <v>1559.4</v>
      </c>
      <c r="AH25" s="162">
        <v>499.5</v>
      </c>
      <c r="AI25" s="55">
        <f t="shared" si="15"/>
        <v>16.649999999999999</v>
      </c>
      <c r="AJ25" s="162">
        <v>663</v>
      </c>
      <c r="AK25" s="55">
        <f t="shared" si="16"/>
        <v>22.1</v>
      </c>
      <c r="AL25" s="232">
        <f t="shared" si="35"/>
        <v>621.20000000000005</v>
      </c>
      <c r="AM25" s="55">
        <f>RCFs!$I$33</f>
        <v>20.709</v>
      </c>
      <c r="AN25" s="61">
        <f t="shared" si="17"/>
        <v>931.8</v>
      </c>
      <c r="AO25" s="56">
        <v>545.5</v>
      </c>
      <c r="AP25" s="55">
        <f t="shared" si="36"/>
        <v>18.183333333333334</v>
      </c>
      <c r="AQ25" s="61">
        <f t="shared" si="18"/>
        <v>654.6</v>
      </c>
      <c r="AR25" s="61">
        <f t="shared" si="18"/>
        <v>736.4</v>
      </c>
      <c r="AS25" s="56">
        <v>550.6</v>
      </c>
      <c r="AT25" s="55">
        <f t="shared" si="19"/>
        <v>18.353333333333335</v>
      </c>
      <c r="AU25" s="56">
        <v>539.5</v>
      </c>
      <c r="AV25" s="55">
        <f t="shared" si="20"/>
        <v>17.983333333333334</v>
      </c>
      <c r="AW25" s="56">
        <v>532.4</v>
      </c>
      <c r="AX25" s="55">
        <f t="shared" si="37"/>
        <v>17.746666666666666</v>
      </c>
      <c r="AY25" s="4"/>
      <c r="AZ25" s="4"/>
      <c r="BA25" s="4"/>
      <c r="BB25" s="4"/>
      <c r="BC25" s="4"/>
      <c r="BD25" s="4"/>
      <c r="BE25" s="4"/>
      <c r="BF25" s="4"/>
      <c r="BG25" s="4"/>
      <c r="BH25" s="4"/>
      <c r="BI25" s="66"/>
      <c r="BJ25" s="66"/>
      <c r="BK25" s="66"/>
      <c r="BL25" s="66"/>
      <c r="BM25" s="66"/>
      <c r="BN25" s="66"/>
      <c r="BO25" s="66"/>
      <c r="BP25" s="66"/>
      <c r="BQ25" s="66"/>
      <c r="BR25" s="66"/>
    </row>
    <row r="26" spans="1:70" s="67" customFormat="1" x14ac:dyDescent="0.2">
      <c r="A26" s="68" t="s">
        <v>26</v>
      </c>
      <c r="B26" s="63" t="s">
        <v>124</v>
      </c>
      <c r="C26" s="64">
        <v>45</v>
      </c>
      <c r="D26" s="56">
        <f t="shared" si="0"/>
        <v>1965.5550000000001</v>
      </c>
      <c r="E26" s="161">
        <f>RCFs!$C$43</f>
        <v>43.679000000000002</v>
      </c>
      <c r="F26" s="162">
        <v>514.9</v>
      </c>
      <c r="G26" s="55">
        <f t="shared" si="28"/>
        <v>11.442222222222222</v>
      </c>
      <c r="H26" s="162">
        <f t="shared" si="29"/>
        <v>529.79999999999995</v>
      </c>
      <c r="I26" s="55">
        <f t="shared" si="10"/>
        <v>11.773333333333332</v>
      </c>
      <c r="J26" s="65">
        <f t="shared" si="25"/>
        <v>582.79999999999995</v>
      </c>
      <c r="K26" s="65">
        <f t="shared" si="25"/>
        <v>715.2</v>
      </c>
      <c r="L26" s="65">
        <f t="shared" si="25"/>
        <v>794.7</v>
      </c>
      <c r="M26" s="65">
        <f t="shared" si="25"/>
        <v>1059.5999999999999</v>
      </c>
      <c r="N26" s="65">
        <f t="shared" si="25"/>
        <v>1139.0999999999999</v>
      </c>
      <c r="O26" s="56">
        <v>520.9</v>
      </c>
      <c r="P26" s="55">
        <f t="shared" si="11"/>
        <v>11.575555555555555</v>
      </c>
      <c r="Q26" s="65">
        <f t="shared" si="12"/>
        <v>677.1</v>
      </c>
      <c r="R26" s="65">
        <f t="shared" si="12"/>
        <v>781.3</v>
      </c>
      <c r="S26" s="56">
        <v>486.7</v>
      </c>
      <c r="T26" s="55">
        <f t="shared" si="13"/>
        <v>10.815555555555555</v>
      </c>
      <c r="U26" s="56">
        <f t="shared" si="14"/>
        <v>513.5</v>
      </c>
      <c r="V26" s="55">
        <f t="shared" si="30"/>
        <v>11.411111111111111</v>
      </c>
      <c r="W26" s="65">
        <f t="shared" si="31"/>
        <v>564.9</v>
      </c>
      <c r="X26" s="65">
        <f t="shared" si="31"/>
        <v>703.5</v>
      </c>
      <c r="Y26" s="65">
        <v>0</v>
      </c>
      <c r="Z26" s="65">
        <f t="shared" si="32"/>
        <v>754.8</v>
      </c>
      <c r="AA26" s="65">
        <f t="shared" si="32"/>
        <v>1114.3</v>
      </c>
      <c r="AB26" s="65">
        <f t="shared" si="32"/>
        <v>1540.5</v>
      </c>
      <c r="AC26" s="56">
        <v>519.79999999999995</v>
      </c>
      <c r="AD26" s="55">
        <f t="shared" si="33"/>
        <v>11.55111111111111</v>
      </c>
      <c r="AE26" s="61">
        <f t="shared" si="34"/>
        <v>857.7</v>
      </c>
      <c r="AF26" s="61">
        <f t="shared" si="34"/>
        <v>1091.5999999999999</v>
      </c>
      <c r="AG26" s="61">
        <f t="shared" si="26"/>
        <v>1559.4</v>
      </c>
      <c r="AH26" s="162">
        <v>499.5</v>
      </c>
      <c r="AI26" s="55">
        <f t="shared" si="15"/>
        <v>11.1</v>
      </c>
      <c r="AJ26" s="162">
        <v>663</v>
      </c>
      <c r="AK26" s="55">
        <f t="shared" si="16"/>
        <v>14.733333333333333</v>
      </c>
      <c r="AL26" s="232">
        <f t="shared" si="35"/>
        <v>931.9</v>
      </c>
      <c r="AM26" s="55">
        <f>RCFs!$I$33</f>
        <v>20.709</v>
      </c>
      <c r="AN26" s="61">
        <f t="shared" si="17"/>
        <v>1397.8</v>
      </c>
      <c r="AO26" s="56">
        <v>545.5</v>
      </c>
      <c r="AP26" s="55">
        <f t="shared" si="36"/>
        <v>12.122222222222222</v>
      </c>
      <c r="AQ26" s="61">
        <f t="shared" si="18"/>
        <v>654.6</v>
      </c>
      <c r="AR26" s="61">
        <f t="shared" si="18"/>
        <v>736.4</v>
      </c>
      <c r="AS26" s="56">
        <v>550.6</v>
      </c>
      <c r="AT26" s="55">
        <f t="shared" si="19"/>
        <v>12.235555555555557</v>
      </c>
      <c r="AU26" s="56">
        <v>539.5</v>
      </c>
      <c r="AV26" s="55">
        <f t="shared" si="20"/>
        <v>11.988888888888889</v>
      </c>
      <c r="AW26" s="56">
        <v>532.4</v>
      </c>
      <c r="AX26" s="55">
        <f t="shared" si="37"/>
        <v>11.831111111111111</v>
      </c>
      <c r="AY26" s="4"/>
      <c r="AZ26" s="4"/>
      <c r="BA26" s="4"/>
      <c r="BB26" s="4"/>
      <c r="BC26" s="4"/>
      <c r="BD26" s="4"/>
      <c r="BE26" s="4"/>
      <c r="BF26" s="4"/>
      <c r="BG26" s="4"/>
      <c r="BH26" s="4"/>
      <c r="BI26" s="66"/>
      <c r="BJ26" s="66"/>
      <c r="BK26" s="66"/>
      <c r="BL26" s="66"/>
      <c r="BM26" s="66"/>
      <c r="BN26" s="66"/>
      <c r="BO26" s="66"/>
      <c r="BP26" s="66"/>
      <c r="BQ26" s="66"/>
      <c r="BR26" s="66"/>
    </row>
    <row r="27" spans="1:70" s="67" customFormat="1" x14ac:dyDescent="0.2">
      <c r="A27" s="68" t="s">
        <v>106</v>
      </c>
      <c r="B27" s="63" t="s">
        <v>244</v>
      </c>
      <c r="C27" s="64">
        <v>20.8</v>
      </c>
      <c r="D27" s="56">
        <f t="shared" si="0"/>
        <v>908.52320000000009</v>
      </c>
      <c r="E27" s="161">
        <f>RCFs!$C$43</f>
        <v>43.679000000000002</v>
      </c>
      <c r="F27" s="162">
        <v>0</v>
      </c>
      <c r="G27" s="55">
        <f t="shared" ref="G27:G28" si="38">F27/A27</f>
        <v>0</v>
      </c>
      <c r="H27" s="162">
        <v>0</v>
      </c>
      <c r="I27" s="55">
        <f t="shared" si="10"/>
        <v>0</v>
      </c>
      <c r="J27" s="65">
        <f t="shared" si="25"/>
        <v>0</v>
      </c>
      <c r="K27" s="65">
        <f t="shared" si="25"/>
        <v>0</v>
      </c>
      <c r="L27" s="65">
        <f t="shared" si="25"/>
        <v>0</v>
      </c>
      <c r="M27" s="65">
        <f t="shared" si="25"/>
        <v>0</v>
      </c>
      <c r="N27" s="65">
        <f t="shared" si="25"/>
        <v>0</v>
      </c>
      <c r="O27" s="56">
        <v>0</v>
      </c>
      <c r="P27" s="55">
        <f t="shared" si="11"/>
        <v>0</v>
      </c>
      <c r="Q27" s="65">
        <f t="shared" si="12"/>
        <v>0</v>
      </c>
      <c r="R27" s="65">
        <f t="shared" si="12"/>
        <v>0</v>
      </c>
      <c r="S27" s="56">
        <v>0</v>
      </c>
      <c r="T27" s="55">
        <f t="shared" si="13"/>
        <v>0</v>
      </c>
      <c r="U27" s="56">
        <f t="shared" si="14"/>
        <v>0</v>
      </c>
      <c r="V27" s="55">
        <f t="shared" si="30"/>
        <v>0</v>
      </c>
      <c r="W27" s="65">
        <f t="shared" si="31"/>
        <v>0</v>
      </c>
      <c r="X27" s="65">
        <f t="shared" si="31"/>
        <v>0</v>
      </c>
      <c r="Y27" s="65">
        <v>0</v>
      </c>
      <c r="Z27" s="65">
        <f t="shared" si="32"/>
        <v>0</v>
      </c>
      <c r="AA27" s="65">
        <f t="shared" si="32"/>
        <v>0</v>
      </c>
      <c r="AB27" s="65">
        <f t="shared" si="32"/>
        <v>0</v>
      </c>
      <c r="AC27" s="56">
        <v>0</v>
      </c>
      <c r="AD27" s="55">
        <f t="shared" si="33"/>
        <v>0</v>
      </c>
      <c r="AE27" s="61">
        <f t="shared" si="34"/>
        <v>0</v>
      </c>
      <c r="AF27" s="61">
        <f t="shared" si="34"/>
        <v>0</v>
      </c>
      <c r="AG27" s="61">
        <f t="shared" si="26"/>
        <v>0</v>
      </c>
      <c r="AH27" s="162">
        <v>707.2</v>
      </c>
      <c r="AI27" s="55">
        <f t="shared" si="15"/>
        <v>34</v>
      </c>
      <c r="AJ27" s="162">
        <v>663</v>
      </c>
      <c r="AK27" s="55">
        <f t="shared" si="16"/>
        <v>31.875</v>
      </c>
      <c r="AL27" s="232">
        <f t="shared" si="35"/>
        <v>0</v>
      </c>
      <c r="AM27" s="55">
        <v>0</v>
      </c>
      <c r="AN27" s="61">
        <f t="shared" si="17"/>
        <v>0</v>
      </c>
      <c r="AO27" s="56">
        <v>0</v>
      </c>
      <c r="AP27" s="55">
        <f t="shared" si="36"/>
        <v>0</v>
      </c>
      <c r="AQ27" s="61">
        <f t="shared" si="18"/>
        <v>0</v>
      </c>
      <c r="AR27" s="61">
        <f t="shared" si="18"/>
        <v>0</v>
      </c>
      <c r="AS27" s="56">
        <v>0</v>
      </c>
      <c r="AT27" s="55">
        <f t="shared" si="19"/>
        <v>0</v>
      </c>
      <c r="AU27" s="56">
        <v>0</v>
      </c>
      <c r="AV27" s="55">
        <f t="shared" si="20"/>
        <v>0</v>
      </c>
      <c r="AW27" s="56">
        <v>0</v>
      </c>
      <c r="AX27" s="55">
        <f t="shared" si="37"/>
        <v>0</v>
      </c>
      <c r="AY27" s="4"/>
      <c r="AZ27" s="4"/>
      <c r="BA27" s="4"/>
      <c r="BB27" s="4"/>
      <c r="BC27" s="4"/>
      <c r="BD27" s="4"/>
      <c r="BE27" s="4"/>
      <c r="BF27" s="4"/>
      <c r="BG27" s="4"/>
      <c r="BH27" s="4"/>
      <c r="BI27" s="66"/>
      <c r="BJ27" s="66"/>
      <c r="BK27" s="66"/>
      <c r="BL27" s="66"/>
      <c r="BM27" s="66"/>
      <c r="BN27" s="66"/>
      <c r="BO27" s="66"/>
      <c r="BP27" s="66"/>
      <c r="BQ27" s="66"/>
      <c r="BR27" s="66"/>
    </row>
    <row r="28" spans="1:70" s="67" customFormat="1" x14ac:dyDescent="0.2">
      <c r="A28" s="68" t="s">
        <v>243</v>
      </c>
      <c r="B28" s="63" t="s">
        <v>245</v>
      </c>
      <c r="C28" s="64">
        <v>30.8</v>
      </c>
      <c r="D28" s="56">
        <f t="shared" si="0"/>
        <v>1345.3132000000001</v>
      </c>
      <c r="E28" s="161">
        <f>RCFs!$C$43</f>
        <v>43.679000000000002</v>
      </c>
      <c r="F28" s="162">
        <v>0</v>
      </c>
      <c r="G28" s="55">
        <f t="shared" si="38"/>
        <v>0</v>
      </c>
      <c r="H28" s="162">
        <v>0</v>
      </c>
      <c r="I28" s="55">
        <f t="shared" si="10"/>
        <v>0</v>
      </c>
      <c r="J28" s="65">
        <f t="shared" si="25"/>
        <v>0</v>
      </c>
      <c r="K28" s="65">
        <f t="shared" si="25"/>
        <v>0</v>
      </c>
      <c r="L28" s="65">
        <f t="shared" si="25"/>
        <v>0</v>
      </c>
      <c r="M28" s="65">
        <f t="shared" si="25"/>
        <v>0</v>
      </c>
      <c r="N28" s="65">
        <f t="shared" si="25"/>
        <v>0</v>
      </c>
      <c r="O28" s="56">
        <v>0</v>
      </c>
      <c r="P28" s="55">
        <f t="shared" si="11"/>
        <v>0</v>
      </c>
      <c r="Q28" s="65">
        <f t="shared" si="12"/>
        <v>0</v>
      </c>
      <c r="R28" s="65">
        <f t="shared" si="12"/>
        <v>0</v>
      </c>
      <c r="S28" s="56"/>
      <c r="T28" s="55"/>
      <c r="U28" s="56"/>
      <c r="V28" s="55"/>
      <c r="W28" s="65">
        <f t="shared" si="31"/>
        <v>0</v>
      </c>
      <c r="X28" s="65">
        <f t="shared" si="31"/>
        <v>0</v>
      </c>
      <c r="Y28" s="65"/>
      <c r="Z28" s="65"/>
      <c r="AA28" s="65"/>
      <c r="AB28" s="65"/>
      <c r="AC28" s="56">
        <v>0</v>
      </c>
      <c r="AD28" s="55">
        <f t="shared" si="33"/>
        <v>0</v>
      </c>
      <c r="AE28" s="61">
        <f t="shared" si="34"/>
        <v>0</v>
      </c>
      <c r="AF28" s="61">
        <f t="shared" si="34"/>
        <v>0</v>
      </c>
      <c r="AG28" s="61">
        <f t="shared" si="26"/>
        <v>0</v>
      </c>
      <c r="AH28" s="162">
        <v>707.2</v>
      </c>
      <c r="AI28" s="55">
        <f t="shared" si="15"/>
        <v>22.961038961038962</v>
      </c>
      <c r="AJ28" s="162">
        <v>663</v>
      </c>
      <c r="AK28" s="55">
        <f t="shared" si="16"/>
        <v>21.525974025974026</v>
      </c>
      <c r="AL28" s="232">
        <f t="shared" si="35"/>
        <v>0</v>
      </c>
      <c r="AM28" s="55">
        <v>0</v>
      </c>
      <c r="AN28" s="61"/>
      <c r="AO28" s="56">
        <v>0</v>
      </c>
      <c r="AP28" s="55">
        <f t="shared" si="36"/>
        <v>0</v>
      </c>
      <c r="AQ28" s="61">
        <f t="shared" si="18"/>
        <v>0</v>
      </c>
      <c r="AR28" s="61">
        <f t="shared" si="18"/>
        <v>0</v>
      </c>
      <c r="AS28" s="56">
        <v>0</v>
      </c>
      <c r="AT28" s="55">
        <f t="shared" si="19"/>
        <v>0</v>
      </c>
      <c r="AU28" s="56">
        <v>0</v>
      </c>
      <c r="AV28" s="55">
        <f t="shared" si="20"/>
        <v>0</v>
      </c>
      <c r="AW28" s="56">
        <v>0</v>
      </c>
      <c r="AX28" s="55">
        <f t="shared" si="37"/>
        <v>0</v>
      </c>
      <c r="AY28" s="4"/>
      <c r="AZ28" s="4"/>
      <c r="BA28" s="4"/>
      <c r="BB28" s="4"/>
      <c r="BC28" s="4"/>
      <c r="BD28" s="4"/>
      <c r="BE28" s="4"/>
      <c r="BF28" s="4"/>
      <c r="BG28" s="4"/>
      <c r="BH28" s="4"/>
      <c r="BI28" s="66"/>
      <c r="BJ28" s="66"/>
      <c r="BK28" s="66"/>
      <c r="BL28" s="66"/>
      <c r="BM28" s="66"/>
      <c r="BN28" s="66"/>
      <c r="BO28" s="66"/>
      <c r="BP28" s="66"/>
      <c r="BQ28" s="66"/>
      <c r="BR28" s="66"/>
    </row>
    <row r="29" spans="1:70" s="173" customFormat="1" ht="25.5" x14ac:dyDescent="0.2">
      <c r="A29" s="163" t="s">
        <v>243</v>
      </c>
      <c r="B29" s="164" t="s">
        <v>246</v>
      </c>
      <c r="C29" s="165">
        <v>30.8</v>
      </c>
      <c r="D29" s="166"/>
      <c r="E29" s="166"/>
      <c r="F29" s="166">
        <v>0</v>
      </c>
      <c r="G29" s="166">
        <v>0</v>
      </c>
      <c r="H29" s="166">
        <v>0</v>
      </c>
      <c r="I29" s="166">
        <v>0</v>
      </c>
      <c r="J29" s="169">
        <f t="shared" si="25"/>
        <v>0</v>
      </c>
      <c r="K29" s="169">
        <f t="shared" si="25"/>
        <v>0</v>
      </c>
      <c r="L29" s="169">
        <f t="shared" si="25"/>
        <v>0</v>
      </c>
      <c r="M29" s="169">
        <f t="shared" si="25"/>
        <v>0</v>
      </c>
      <c r="N29" s="169">
        <f t="shared" si="25"/>
        <v>0</v>
      </c>
      <c r="O29" s="166">
        <v>0</v>
      </c>
      <c r="P29" s="167">
        <v>0</v>
      </c>
      <c r="Q29" s="169">
        <f t="shared" si="12"/>
        <v>0</v>
      </c>
      <c r="R29" s="169">
        <f t="shared" si="12"/>
        <v>0</v>
      </c>
      <c r="S29" s="166">
        <v>0</v>
      </c>
      <c r="T29" s="167">
        <v>0</v>
      </c>
      <c r="U29" s="166">
        <v>310</v>
      </c>
      <c r="V29" s="167">
        <f>U29/C29</f>
        <v>10.064935064935066</v>
      </c>
      <c r="W29" s="169">
        <f>T29</f>
        <v>0</v>
      </c>
      <c r="X29" s="169">
        <f>U29</f>
        <v>310</v>
      </c>
      <c r="Y29" s="169">
        <f>X29</f>
        <v>310</v>
      </c>
      <c r="Z29" s="169">
        <f>Y29</f>
        <v>310</v>
      </c>
      <c r="AA29" s="169">
        <f>Z29</f>
        <v>310</v>
      </c>
      <c r="AB29" s="169">
        <f>AA29</f>
        <v>310</v>
      </c>
      <c r="AC29" s="166">
        <v>0</v>
      </c>
      <c r="AD29" s="167">
        <f t="shared" si="33"/>
        <v>0</v>
      </c>
      <c r="AE29" s="170">
        <f t="shared" si="34"/>
        <v>0</v>
      </c>
      <c r="AF29" s="170">
        <f t="shared" si="34"/>
        <v>0</v>
      </c>
      <c r="AG29" s="170">
        <f t="shared" si="26"/>
        <v>0</v>
      </c>
      <c r="AH29" s="162">
        <v>0</v>
      </c>
      <c r="AI29" s="166">
        <f t="shared" si="15"/>
        <v>0</v>
      </c>
      <c r="AJ29" s="162">
        <v>0</v>
      </c>
      <c r="AK29" s="166">
        <f t="shared" si="16"/>
        <v>0</v>
      </c>
      <c r="AL29" s="232">
        <f t="shared" si="35"/>
        <v>0</v>
      </c>
      <c r="AM29" s="167">
        <v>0</v>
      </c>
      <c r="AN29" s="170"/>
      <c r="AO29" s="166">
        <v>0</v>
      </c>
      <c r="AP29" s="167">
        <f t="shared" si="36"/>
        <v>0</v>
      </c>
      <c r="AQ29" s="170">
        <f t="shared" si="18"/>
        <v>0</v>
      </c>
      <c r="AR29" s="170">
        <f t="shared" si="18"/>
        <v>0</v>
      </c>
      <c r="AS29" s="56">
        <v>0</v>
      </c>
      <c r="AT29" s="167">
        <f t="shared" si="19"/>
        <v>0</v>
      </c>
      <c r="AU29" s="166">
        <v>0</v>
      </c>
      <c r="AV29" s="167">
        <f t="shared" si="20"/>
        <v>0</v>
      </c>
      <c r="AW29" s="166">
        <v>0</v>
      </c>
      <c r="AX29" s="167">
        <f t="shared" si="37"/>
        <v>0</v>
      </c>
      <c r="AY29" s="171"/>
      <c r="AZ29" s="171"/>
      <c r="BA29" s="171"/>
      <c r="BB29" s="171"/>
      <c r="BC29" s="171"/>
      <c r="BD29" s="171"/>
      <c r="BE29" s="171"/>
      <c r="BF29" s="171"/>
      <c r="BG29" s="171"/>
      <c r="BH29" s="171"/>
      <c r="BI29" s="172"/>
      <c r="BJ29" s="172"/>
      <c r="BK29" s="172"/>
      <c r="BL29" s="172"/>
      <c r="BM29" s="172"/>
      <c r="BN29" s="172"/>
      <c r="BO29" s="172"/>
      <c r="BP29" s="172"/>
      <c r="BQ29" s="172"/>
      <c r="BR29" s="172"/>
    </row>
    <row r="30" spans="1:70" s="67" customFormat="1" x14ac:dyDescent="0.2">
      <c r="A30" s="68" t="s">
        <v>19</v>
      </c>
      <c r="B30" s="63" t="s">
        <v>125</v>
      </c>
      <c r="C30" s="64">
        <v>15</v>
      </c>
      <c r="D30" s="56">
        <f t="shared" si="0"/>
        <v>655.18500000000006</v>
      </c>
      <c r="E30" s="161">
        <f>RCFs!$C$43</f>
        <v>43.679000000000002</v>
      </c>
      <c r="F30" s="162">
        <v>514.9</v>
      </c>
      <c r="G30" s="55">
        <f t="shared" ref="G30:G34" si="39">F30/C30</f>
        <v>34.326666666666668</v>
      </c>
      <c r="H30" s="162">
        <f t="shared" ref="H30:H32" si="40">ROUNDDOWN(F30/1.03*1.06,1)</f>
        <v>529.79999999999995</v>
      </c>
      <c r="I30" s="55">
        <f t="shared" si="10"/>
        <v>35.32</v>
      </c>
      <c r="J30" s="65">
        <f t="shared" si="25"/>
        <v>582.79999999999995</v>
      </c>
      <c r="K30" s="65">
        <f t="shared" si="25"/>
        <v>715.2</v>
      </c>
      <c r="L30" s="65">
        <f t="shared" si="25"/>
        <v>794.7</v>
      </c>
      <c r="M30" s="65">
        <f t="shared" si="25"/>
        <v>1059.5999999999999</v>
      </c>
      <c r="N30" s="65">
        <f t="shared" si="25"/>
        <v>1139.0999999999999</v>
      </c>
      <c r="O30" s="56">
        <v>520.9</v>
      </c>
      <c r="P30" s="55">
        <f t="shared" si="11"/>
        <v>34.726666666666667</v>
      </c>
      <c r="Q30" s="65">
        <f t="shared" si="12"/>
        <v>677.1</v>
      </c>
      <c r="R30" s="65">
        <f t="shared" si="12"/>
        <v>781.3</v>
      </c>
      <c r="S30" s="56">
        <v>513.6</v>
      </c>
      <c r="T30" s="55">
        <f t="shared" si="13"/>
        <v>34.24</v>
      </c>
      <c r="U30" s="56">
        <f t="shared" si="14"/>
        <v>541.79999999999995</v>
      </c>
      <c r="V30" s="55">
        <f t="shared" si="30"/>
        <v>36.119999999999997</v>
      </c>
      <c r="W30" s="65">
        <v>0</v>
      </c>
      <c r="X30" s="65">
        <v>0</v>
      </c>
      <c r="Y30" s="65">
        <f t="shared" ref="Y30:AB32" si="41">ROUND($C30*$V30*Y$6,1)</f>
        <v>877.7</v>
      </c>
      <c r="Z30" s="65">
        <f t="shared" si="41"/>
        <v>796.4</v>
      </c>
      <c r="AA30" s="65">
        <f t="shared" si="41"/>
        <v>1175.7</v>
      </c>
      <c r="AB30" s="65">
        <f t="shared" si="41"/>
        <v>1625.4</v>
      </c>
      <c r="AC30" s="56">
        <v>519.79999999999995</v>
      </c>
      <c r="AD30" s="55">
        <f t="shared" si="33"/>
        <v>34.653333333333329</v>
      </c>
      <c r="AE30" s="61">
        <f t="shared" si="34"/>
        <v>857.7</v>
      </c>
      <c r="AF30" s="61">
        <f t="shared" si="34"/>
        <v>1091.5999999999999</v>
      </c>
      <c r="AG30" s="61">
        <f t="shared" si="26"/>
        <v>1559.4</v>
      </c>
      <c r="AH30" s="162">
        <v>499.5</v>
      </c>
      <c r="AI30" s="55">
        <f t="shared" si="15"/>
        <v>33.299999999999997</v>
      </c>
      <c r="AJ30" s="162">
        <v>663</v>
      </c>
      <c r="AK30" s="55">
        <f t="shared" si="16"/>
        <v>44.2</v>
      </c>
      <c r="AL30" s="232">
        <f t="shared" si="35"/>
        <v>310.60000000000002</v>
      </c>
      <c r="AM30" s="55">
        <f>RCFs!$I$33</f>
        <v>20.709</v>
      </c>
      <c r="AN30" s="61">
        <f t="shared" si="17"/>
        <v>465.9</v>
      </c>
      <c r="AO30" s="56">
        <v>545.5</v>
      </c>
      <c r="AP30" s="55">
        <f t="shared" si="36"/>
        <v>36.366666666666667</v>
      </c>
      <c r="AQ30" s="61">
        <f t="shared" si="18"/>
        <v>654.6</v>
      </c>
      <c r="AR30" s="61">
        <f t="shared" si="18"/>
        <v>736.4</v>
      </c>
      <c r="AS30" s="56">
        <v>603.1</v>
      </c>
      <c r="AT30" s="55">
        <f t="shared" si="19"/>
        <v>40.206666666666671</v>
      </c>
      <c r="AU30" s="56">
        <v>539.5</v>
      </c>
      <c r="AV30" s="55">
        <f t="shared" si="20"/>
        <v>35.966666666666669</v>
      </c>
      <c r="AW30" s="56">
        <v>532.4</v>
      </c>
      <c r="AX30" s="55">
        <f t="shared" si="37"/>
        <v>35.493333333333332</v>
      </c>
      <c r="AY30" s="4"/>
      <c r="AZ30" s="4"/>
      <c r="BA30" s="4"/>
      <c r="BB30" s="4"/>
      <c r="BC30" s="4"/>
      <c r="BD30" s="4"/>
      <c r="BE30" s="4"/>
      <c r="BF30" s="4"/>
      <c r="BG30" s="4"/>
      <c r="BH30" s="4"/>
      <c r="BI30" s="66"/>
      <c r="BJ30" s="66"/>
      <c r="BK30" s="66"/>
      <c r="BL30" s="66"/>
      <c r="BM30" s="66"/>
      <c r="BN30" s="66"/>
      <c r="BO30" s="66"/>
      <c r="BP30" s="66"/>
      <c r="BQ30" s="66"/>
      <c r="BR30" s="66"/>
    </row>
    <row r="31" spans="1:70" s="67" customFormat="1" x14ac:dyDescent="0.2">
      <c r="A31" s="68" t="s">
        <v>20</v>
      </c>
      <c r="B31" s="63" t="s">
        <v>125</v>
      </c>
      <c r="C31" s="64">
        <v>30</v>
      </c>
      <c r="D31" s="56">
        <f t="shared" si="0"/>
        <v>1310.3700000000001</v>
      </c>
      <c r="E31" s="161">
        <f>RCFs!$C$43</f>
        <v>43.679000000000002</v>
      </c>
      <c r="F31" s="162">
        <v>514.9</v>
      </c>
      <c r="G31" s="55">
        <f t="shared" si="39"/>
        <v>17.163333333333334</v>
      </c>
      <c r="H31" s="162">
        <f t="shared" si="40"/>
        <v>529.79999999999995</v>
      </c>
      <c r="I31" s="55">
        <f t="shared" si="10"/>
        <v>17.66</v>
      </c>
      <c r="J31" s="65">
        <f t="shared" si="25"/>
        <v>582.79999999999995</v>
      </c>
      <c r="K31" s="65">
        <f t="shared" si="25"/>
        <v>715.2</v>
      </c>
      <c r="L31" s="65">
        <f t="shared" si="25"/>
        <v>794.7</v>
      </c>
      <c r="M31" s="65">
        <f t="shared" si="25"/>
        <v>1059.5999999999999</v>
      </c>
      <c r="N31" s="65">
        <f t="shared" si="25"/>
        <v>1139.0999999999999</v>
      </c>
      <c r="O31" s="56">
        <v>520.9</v>
      </c>
      <c r="P31" s="55">
        <f t="shared" si="11"/>
        <v>17.363333333333333</v>
      </c>
      <c r="Q31" s="65">
        <f t="shared" si="12"/>
        <v>677.1</v>
      </c>
      <c r="R31" s="65">
        <f t="shared" si="12"/>
        <v>781.3</v>
      </c>
      <c r="S31" s="56">
        <v>513.6</v>
      </c>
      <c r="T31" s="55">
        <f t="shared" si="13"/>
        <v>17.12</v>
      </c>
      <c r="U31" s="56">
        <f t="shared" si="14"/>
        <v>541.79999999999995</v>
      </c>
      <c r="V31" s="55">
        <f t="shared" si="30"/>
        <v>18.059999999999999</v>
      </c>
      <c r="W31" s="65">
        <v>0</v>
      </c>
      <c r="X31" s="65">
        <v>0</v>
      </c>
      <c r="Y31" s="65">
        <f t="shared" si="41"/>
        <v>877.7</v>
      </c>
      <c r="Z31" s="65">
        <f t="shared" si="41"/>
        <v>796.4</v>
      </c>
      <c r="AA31" s="65">
        <f t="shared" si="41"/>
        <v>1175.7</v>
      </c>
      <c r="AB31" s="65">
        <f t="shared" si="41"/>
        <v>1625.4</v>
      </c>
      <c r="AC31" s="56">
        <v>519.79999999999995</v>
      </c>
      <c r="AD31" s="55">
        <f t="shared" si="33"/>
        <v>17.326666666666664</v>
      </c>
      <c r="AE31" s="61">
        <f t="shared" si="34"/>
        <v>857.7</v>
      </c>
      <c r="AF31" s="61">
        <f t="shared" si="34"/>
        <v>1091.5999999999999</v>
      </c>
      <c r="AG31" s="61">
        <f t="shared" si="26"/>
        <v>1559.4</v>
      </c>
      <c r="AH31" s="162">
        <v>499.5</v>
      </c>
      <c r="AI31" s="55">
        <f t="shared" si="15"/>
        <v>16.649999999999999</v>
      </c>
      <c r="AJ31" s="162">
        <v>663</v>
      </c>
      <c r="AK31" s="55">
        <f t="shared" si="16"/>
        <v>22.1</v>
      </c>
      <c r="AL31" s="232">
        <f t="shared" si="35"/>
        <v>621.20000000000005</v>
      </c>
      <c r="AM31" s="55">
        <f>RCFs!$I$33</f>
        <v>20.709</v>
      </c>
      <c r="AN31" s="61">
        <f t="shared" si="17"/>
        <v>931.8</v>
      </c>
      <c r="AO31" s="56">
        <v>545.5</v>
      </c>
      <c r="AP31" s="55">
        <f t="shared" si="36"/>
        <v>18.183333333333334</v>
      </c>
      <c r="AQ31" s="61">
        <f t="shared" si="18"/>
        <v>654.6</v>
      </c>
      <c r="AR31" s="61">
        <f t="shared" si="18"/>
        <v>736.4</v>
      </c>
      <c r="AS31" s="56">
        <v>603.1</v>
      </c>
      <c r="AT31" s="55">
        <f t="shared" si="19"/>
        <v>20.103333333333335</v>
      </c>
      <c r="AU31" s="56">
        <v>539.5</v>
      </c>
      <c r="AV31" s="55">
        <f t="shared" si="20"/>
        <v>17.983333333333334</v>
      </c>
      <c r="AW31" s="56">
        <v>532.4</v>
      </c>
      <c r="AX31" s="55">
        <f t="shared" si="37"/>
        <v>17.746666666666666</v>
      </c>
      <c r="AY31" s="4"/>
      <c r="AZ31" s="4"/>
      <c r="BA31" s="4"/>
      <c r="BB31" s="4"/>
      <c r="BC31" s="4"/>
      <c r="BD31" s="4"/>
      <c r="BE31" s="4"/>
      <c r="BF31" s="4"/>
      <c r="BG31" s="4"/>
      <c r="BH31" s="4"/>
      <c r="BI31" s="66"/>
      <c r="BJ31" s="66"/>
      <c r="BK31" s="66"/>
      <c r="BL31" s="66"/>
      <c r="BM31" s="66"/>
      <c r="BN31" s="66"/>
      <c r="BO31" s="66"/>
      <c r="BP31" s="66"/>
      <c r="BQ31" s="66"/>
      <c r="BR31" s="66"/>
    </row>
    <row r="32" spans="1:70" s="67" customFormat="1" x14ac:dyDescent="0.2">
      <c r="A32" s="68" t="s">
        <v>21</v>
      </c>
      <c r="B32" s="63" t="s">
        <v>125</v>
      </c>
      <c r="C32" s="64">
        <v>45</v>
      </c>
      <c r="D32" s="56">
        <f t="shared" si="0"/>
        <v>1965.5550000000001</v>
      </c>
      <c r="E32" s="161">
        <f>RCFs!$C$43</f>
        <v>43.679000000000002</v>
      </c>
      <c r="F32" s="162">
        <v>514.9</v>
      </c>
      <c r="G32" s="55">
        <f t="shared" si="39"/>
        <v>11.442222222222222</v>
      </c>
      <c r="H32" s="162">
        <f t="shared" si="40"/>
        <v>529.79999999999995</v>
      </c>
      <c r="I32" s="55">
        <f t="shared" si="10"/>
        <v>11.773333333333332</v>
      </c>
      <c r="J32" s="65">
        <f t="shared" si="25"/>
        <v>582.79999999999995</v>
      </c>
      <c r="K32" s="65">
        <f t="shared" si="25"/>
        <v>715.2</v>
      </c>
      <c r="L32" s="65">
        <f t="shared" si="25"/>
        <v>794.7</v>
      </c>
      <c r="M32" s="65">
        <f t="shared" si="25"/>
        <v>1059.5999999999999</v>
      </c>
      <c r="N32" s="65">
        <f t="shared" si="25"/>
        <v>1139.0999999999999</v>
      </c>
      <c r="O32" s="56">
        <v>520.9</v>
      </c>
      <c r="P32" s="55">
        <f t="shared" si="11"/>
        <v>11.575555555555555</v>
      </c>
      <c r="Q32" s="65">
        <f t="shared" si="12"/>
        <v>677.1</v>
      </c>
      <c r="R32" s="65">
        <f t="shared" si="12"/>
        <v>781.3</v>
      </c>
      <c r="S32" s="56">
        <v>513.6</v>
      </c>
      <c r="T32" s="55">
        <f t="shared" si="13"/>
        <v>11.413333333333334</v>
      </c>
      <c r="U32" s="56">
        <f t="shared" si="14"/>
        <v>541.79999999999995</v>
      </c>
      <c r="V32" s="55">
        <f t="shared" si="30"/>
        <v>12.04</v>
      </c>
      <c r="W32" s="65">
        <v>0</v>
      </c>
      <c r="X32" s="65">
        <v>0</v>
      </c>
      <c r="Y32" s="65">
        <f t="shared" si="41"/>
        <v>877.7</v>
      </c>
      <c r="Z32" s="65">
        <f t="shared" si="41"/>
        <v>796.4</v>
      </c>
      <c r="AA32" s="65">
        <f t="shared" si="41"/>
        <v>1175.7</v>
      </c>
      <c r="AB32" s="65">
        <f t="shared" si="41"/>
        <v>1625.4</v>
      </c>
      <c r="AC32" s="56">
        <v>519.79999999999995</v>
      </c>
      <c r="AD32" s="55">
        <f t="shared" si="33"/>
        <v>11.55111111111111</v>
      </c>
      <c r="AE32" s="61">
        <f t="shared" si="34"/>
        <v>857.7</v>
      </c>
      <c r="AF32" s="61">
        <f t="shared" si="34"/>
        <v>1091.5999999999999</v>
      </c>
      <c r="AG32" s="61">
        <f t="shared" si="26"/>
        <v>1559.4</v>
      </c>
      <c r="AH32" s="162">
        <v>499.5</v>
      </c>
      <c r="AI32" s="55">
        <f t="shared" si="15"/>
        <v>11.1</v>
      </c>
      <c r="AJ32" s="162">
        <v>663</v>
      </c>
      <c r="AK32" s="55">
        <f t="shared" si="16"/>
        <v>14.733333333333333</v>
      </c>
      <c r="AL32" s="232">
        <f t="shared" si="35"/>
        <v>931.9</v>
      </c>
      <c r="AM32" s="55">
        <f>RCFs!$I$33</f>
        <v>20.709</v>
      </c>
      <c r="AN32" s="61">
        <f t="shared" si="17"/>
        <v>1397.8</v>
      </c>
      <c r="AO32" s="56">
        <v>545.5</v>
      </c>
      <c r="AP32" s="55">
        <f t="shared" si="36"/>
        <v>12.122222222222222</v>
      </c>
      <c r="AQ32" s="61">
        <f t="shared" si="18"/>
        <v>654.6</v>
      </c>
      <c r="AR32" s="61">
        <f t="shared" si="18"/>
        <v>736.4</v>
      </c>
      <c r="AS32" s="56">
        <v>603.1</v>
      </c>
      <c r="AT32" s="55">
        <f t="shared" si="19"/>
        <v>13.402222222222223</v>
      </c>
      <c r="AU32" s="56">
        <v>539.5</v>
      </c>
      <c r="AV32" s="55">
        <f t="shared" si="20"/>
        <v>11.988888888888889</v>
      </c>
      <c r="AW32" s="56">
        <v>532.4</v>
      </c>
      <c r="AX32" s="55">
        <f t="shared" si="37"/>
        <v>11.831111111111111</v>
      </c>
      <c r="AY32" s="4"/>
      <c r="AZ32" s="4"/>
      <c r="BA32" s="4"/>
      <c r="BB32" s="4"/>
      <c r="BC32" s="4"/>
      <c r="BD32" s="4"/>
      <c r="BE32" s="4"/>
      <c r="BF32" s="4"/>
      <c r="BG32" s="4"/>
      <c r="BH32" s="4"/>
      <c r="BI32" s="66"/>
      <c r="BJ32" s="66"/>
      <c r="BK32" s="66"/>
      <c r="BL32" s="66"/>
      <c r="BM32" s="66"/>
      <c r="BN32" s="66"/>
      <c r="BO32" s="66"/>
      <c r="BP32" s="66"/>
      <c r="BQ32" s="66"/>
      <c r="BR32" s="66"/>
    </row>
    <row r="33" spans="1:70" s="67" customFormat="1" x14ac:dyDescent="0.2">
      <c r="A33" s="68" t="s">
        <v>105</v>
      </c>
      <c r="B33" s="63" t="s">
        <v>125</v>
      </c>
      <c r="C33" s="64">
        <v>52.5</v>
      </c>
      <c r="D33" s="56">
        <f t="shared" si="0"/>
        <v>2293.1475</v>
      </c>
      <c r="E33" s="161">
        <f>RCFs!$C$43</f>
        <v>43.679000000000002</v>
      </c>
      <c r="F33" s="162">
        <v>0</v>
      </c>
      <c r="G33" s="55">
        <f t="shared" si="39"/>
        <v>0</v>
      </c>
      <c r="H33" s="162">
        <v>0</v>
      </c>
      <c r="I33" s="55">
        <f t="shared" si="10"/>
        <v>0</v>
      </c>
      <c r="J33" s="65">
        <f t="shared" si="25"/>
        <v>0</v>
      </c>
      <c r="K33" s="65">
        <f t="shared" si="25"/>
        <v>0</v>
      </c>
      <c r="L33" s="65">
        <f t="shared" si="25"/>
        <v>0</v>
      </c>
      <c r="M33" s="65">
        <f t="shared" si="25"/>
        <v>0</v>
      </c>
      <c r="N33" s="65">
        <f t="shared" si="25"/>
        <v>0</v>
      </c>
      <c r="O33" s="56">
        <v>0</v>
      </c>
      <c r="P33" s="55">
        <f t="shared" si="11"/>
        <v>0</v>
      </c>
      <c r="Q33" s="65">
        <f t="shared" si="12"/>
        <v>0</v>
      </c>
      <c r="R33" s="65">
        <f t="shared" si="12"/>
        <v>0</v>
      </c>
      <c r="S33" s="56">
        <v>0</v>
      </c>
      <c r="T33" s="55">
        <f t="shared" si="13"/>
        <v>0</v>
      </c>
      <c r="U33" s="56">
        <f t="shared" si="14"/>
        <v>0</v>
      </c>
      <c r="V33" s="55">
        <f t="shared" si="30"/>
        <v>0</v>
      </c>
      <c r="W33" s="65">
        <v>0</v>
      </c>
      <c r="X33" s="65">
        <v>0</v>
      </c>
      <c r="Y33" s="65">
        <f>ROUND($C33*$V33*Y$6,1)</f>
        <v>0</v>
      </c>
      <c r="Z33" s="65">
        <f>ROUND($C33*$V33*Z$6,1)</f>
        <v>0</v>
      </c>
      <c r="AA33" s="65">
        <f>ROUND($C33*$V33*AA$6,1)</f>
        <v>0</v>
      </c>
      <c r="AB33" s="65">
        <v>0</v>
      </c>
      <c r="AC33" s="56">
        <v>0</v>
      </c>
      <c r="AD33" s="55">
        <f t="shared" si="33"/>
        <v>0</v>
      </c>
      <c r="AE33" s="61">
        <f t="shared" si="34"/>
        <v>0</v>
      </c>
      <c r="AF33" s="61">
        <f t="shared" si="34"/>
        <v>0</v>
      </c>
      <c r="AG33" s="61">
        <f t="shared" si="26"/>
        <v>0</v>
      </c>
      <c r="AH33" s="162">
        <v>499.5</v>
      </c>
      <c r="AI33" s="55">
        <f t="shared" si="15"/>
        <v>9.5142857142857142</v>
      </c>
      <c r="AJ33" s="162">
        <v>663</v>
      </c>
      <c r="AK33" s="55">
        <f t="shared" si="16"/>
        <v>12.628571428571428</v>
      </c>
      <c r="AL33" s="232">
        <f t="shared" si="35"/>
        <v>1087.2</v>
      </c>
      <c r="AM33" s="55">
        <f>RCFs!$I$33</f>
        <v>20.709</v>
      </c>
      <c r="AN33" s="61">
        <f t="shared" si="17"/>
        <v>1630.8</v>
      </c>
      <c r="AO33" s="56">
        <v>0</v>
      </c>
      <c r="AP33" s="55">
        <f t="shared" si="36"/>
        <v>0</v>
      </c>
      <c r="AQ33" s="61">
        <f t="shared" si="18"/>
        <v>0</v>
      </c>
      <c r="AR33" s="61">
        <f t="shared" si="18"/>
        <v>0</v>
      </c>
      <c r="AS33" s="56">
        <v>0</v>
      </c>
      <c r="AT33" s="55">
        <f t="shared" si="19"/>
        <v>0</v>
      </c>
      <c r="AU33" s="56">
        <v>0</v>
      </c>
      <c r="AV33" s="55">
        <f t="shared" si="20"/>
        <v>0</v>
      </c>
      <c r="AW33" s="56">
        <v>0</v>
      </c>
      <c r="AX33" s="55">
        <f t="shared" si="37"/>
        <v>0</v>
      </c>
      <c r="AY33" s="4"/>
      <c r="AZ33" s="4"/>
      <c r="BA33" s="4"/>
      <c r="BB33" s="4"/>
      <c r="BC33" s="4"/>
      <c r="BD33" s="4"/>
      <c r="BE33" s="4"/>
      <c r="BF33" s="4"/>
      <c r="BG33" s="4"/>
      <c r="BH33" s="4"/>
      <c r="BI33" s="66"/>
      <c r="BJ33" s="66"/>
      <c r="BK33" s="66"/>
      <c r="BL33" s="66"/>
      <c r="BM33" s="66"/>
      <c r="BN33" s="66"/>
      <c r="BO33" s="66"/>
      <c r="BP33" s="66"/>
      <c r="BQ33" s="66"/>
      <c r="BR33" s="66"/>
    </row>
    <row r="34" spans="1:70" s="67" customFormat="1" x14ac:dyDescent="0.2">
      <c r="A34" s="68" t="s">
        <v>15</v>
      </c>
      <c r="B34" s="63" t="s">
        <v>16</v>
      </c>
      <c r="C34" s="64">
        <v>21.43</v>
      </c>
      <c r="D34" s="56">
        <f t="shared" si="0"/>
        <v>936.04097000000002</v>
      </c>
      <c r="E34" s="161">
        <f>RCFs!$C$43</f>
        <v>43.679000000000002</v>
      </c>
      <c r="F34" s="162">
        <v>424.6</v>
      </c>
      <c r="G34" s="55">
        <f t="shared" si="39"/>
        <v>19.813345776948204</v>
      </c>
      <c r="H34" s="162">
        <f t="shared" ref="H34" si="42">ROUNDDOWN(F34/1.03*1.06,1)</f>
        <v>436.9</v>
      </c>
      <c r="I34" s="55">
        <f t="shared" si="10"/>
        <v>20.387307512832479</v>
      </c>
      <c r="J34" s="65">
        <f t="shared" si="25"/>
        <v>480.6</v>
      </c>
      <c r="K34" s="65">
        <f t="shared" si="25"/>
        <v>589.79999999999995</v>
      </c>
      <c r="L34" s="65">
        <f t="shared" si="25"/>
        <v>655.4</v>
      </c>
      <c r="M34" s="65">
        <f t="shared" si="25"/>
        <v>873.8</v>
      </c>
      <c r="N34" s="65">
        <f t="shared" si="25"/>
        <v>939.3</v>
      </c>
      <c r="O34" s="56">
        <v>429.4</v>
      </c>
      <c r="P34" s="55">
        <f t="shared" si="11"/>
        <v>20.037330844610359</v>
      </c>
      <c r="Q34" s="65">
        <f t="shared" si="12"/>
        <v>558.20000000000005</v>
      </c>
      <c r="R34" s="65">
        <f t="shared" si="12"/>
        <v>644.1</v>
      </c>
      <c r="S34" s="56">
        <v>400.3</v>
      </c>
      <c r="T34" s="55">
        <f t="shared" si="13"/>
        <v>18.679421371908539</v>
      </c>
      <c r="U34" s="56">
        <f>S34</f>
        <v>400.3</v>
      </c>
      <c r="V34" s="55">
        <f t="shared" si="30"/>
        <v>18.679421371908539</v>
      </c>
      <c r="W34" s="65">
        <f t="shared" ref="W34:AB34" si="43">$U$34</f>
        <v>400.3</v>
      </c>
      <c r="X34" s="65">
        <f t="shared" si="43"/>
        <v>400.3</v>
      </c>
      <c r="Y34" s="65">
        <f t="shared" si="43"/>
        <v>400.3</v>
      </c>
      <c r="Z34" s="65">
        <f t="shared" si="43"/>
        <v>400.3</v>
      </c>
      <c r="AA34" s="65">
        <f t="shared" si="43"/>
        <v>400.3</v>
      </c>
      <c r="AB34" s="65">
        <f t="shared" si="43"/>
        <v>400.3</v>
      </c>
      <c r="AC34" s="56">
        <v>428.6</v>
      </c>
      <c r="AD34" s="55">
        <f t="shared" si="33"/>
        <v>20</v>
      </c>
      <c r="AE34" s="61">
        <f t="shared" si="34"/>
        <v>707.2</v>
      </c>
      <c r="AF34" s="61">
        <f t="shared" si="34"/>
        <v>900.1</v>
      </c>
      <c r="AG34" s="61">
        <f t="shared" si="26"/>
        <v>1285.8</v>
      </c>
      <c r="AH34" s="162">
        <v>523.1</v>
      </c>
      <c r="AI34" s="55">
        <f t="shared" si="15"/>
        <v>24.409706019598694</v>
      </c>
      <c r="AJ34" s="162">
        <v>523.1</v>
      </c>
      <c r="AK34" s="55">
        <f t="shared" si="16"/>
        <v>24.409706019598694</v>
      </c>
      <c r="AL34" s="232">
        <f t="shared" si="35"/>
        <v>443.7</v>
      </c>
      <c r="AM34" s="55">
        <f>RCFs!$I$33</f>
        <v>20.709</v>
      </c>
      <c r="AN34" s="61">
        <f t="shared" si="17"/>
        <v>665.5</v>
      </c>
      <c r="AO34" s="56">
        <v>449.7</v>
      </c>
      <c r="AP34" s="55">
        <f t="shared" si="36"/>
        <v>20.984601026598227</v>
      </c>
      <c r="AQ34" s="61">
        <f t="shared" si="18"/>
        <v>539.6</v>
      </c>
      <c r="AR34" s="61">
        <f t="shared" si="18"/>
        <v>607</v>
      </c>
      <c r="AS34" s="220">
        <f>AT18*$C34</f>
        <v>454.31599999999997</v>
      </c>
      <c r="AT34" s="55">
        <f t="shared" si="19"/>
        <v>21.2</v>
      </c>
      <c r="AU34" s="56">
        <v>444.6</v>
      </c>
      <c r="AV34" s="55">
        <f t="shared" si="20"/>
        <v>20.746616892207186</v>
      </c>
      <c r="AW34" s="220">
        <f>AX34*$C34</f>
        <v>438.84354000000002</v>
      </c>
      <c r="AX34" s="55">
        <f>RCFs!$I$41</f>
        <v>20.478000000000002</v>
      </c>
      <c r="AY34" s="4"/>
      <c r="AZ34" s="4"/>
      <c r="BA34" s="4"/>
      <c r="BB34" s="4"/>
      <c r="BC34" s="4"/>
      <c r="BD34" s="4"/>
      <c r="BE34" s="4"/>
      <c r="BF34" s="4"/>
      <c r="BG34" s="4"/>
      <c r="BH34" s="4"/>
      <c r="BI34" s="66"/>
      <c r="BJ34" s="66"/>
      <c r="BK34" s="66"/>
      <c r="BL34" s="66"/>
      <c r="BM34" s="66"/>
      <c r="BN34" s="66"/>
      <c r="BO34" s="66"/>
      <c r="BP34" s="66"/>
      <c r="BQ34" s="66"/>
      <c r="BR34" s="66"/>
    </row>
    <row r="35" spans="1:70" s="173" customFormat="1" x14ac:dyDescent="0.2">
      <c r="A35" s="163" t="s">
        <v>249</v>
      </c>
      <c r="B35" s="164" t="s">
        <v>248</v>
      </c>
      <c r="C35" s="165"/>
      <c r="D35" s="166"/>
      <c r="E35" s="166"/>
      <c r="F35" s="166"/>
      <c r="G35" s="166">
        <v>0</v>
      </c>
      <c r="H35" s="166"/>
      <c r="I35" s="166">
        <v>0</v>
      </c>
      <c r="J35" s="169">
        <f t="shared" si="25"/>
        <v>0</v>
      </c>
      <c r="K35" s="169">
        <f t="shared" si="25"/>
        <v>0</v>
      </c>
      <c r="L35" s="169">
        <f t="shared" si="25"/>
        <v>0</v>
      </c>
      <c r="M35" s="169">
        <f t="shared" si="25"/>
        <v>0</v>
      </c>
      <c r="N35" s="169">
        <f t="shared" si="25"/>
        <v>0</v>
      </c>
      <c r="O35" s="166">
        <v>0</v>
      </c>
      <c r="P35" s="167">
        <v>0</v>
      </c>
      <c r="Q35" s="169">
        <f t="shared" si="12"/>
        <v>0</v>
      </c>
      <c r="R35" s="169">
        <f t="shared" si="12"/>
        <v>0</v>
      </c>
      <c r="S35" s="166">
        <v>0</v>
      </c>
      <c r="T35" s="167">
        <v>0</v>
      </c>
      <c r="U35" s="166">
        <v>132</v>
      </c>
      <c r="V35" s="167"/>
      <c r="W35" s="169">
        <f>T35</f>
        <v>0</v>
      </c>
      <c r="X35" s="169">
        <f>U35</f>
        <v>132</v>
      </c>
      <c r="Y35" s="169">
        <f>X35</f>
        <v>132</v>
      </c>
      <c r="Z35" s="169">
        <f>Y35</f>
        <v>132</v>
      </c>
      <c r="AA35" s="169">
        <f>Z35</f>
        <v>132</v>
      </c>
      <c r="AB35" s="169">
        <f>AA35</f>
        <v>132</v>
      </c>
      <c r="AC35" s="166">
        <v>0</v>
      </c>
      <c r="AD35" s="167"/>
      <c r="AE35" s="170">
        <f t="shared" si="34"/>
        <v>0</v>
      </c>
      <c r="AF35" s="170">
        <f t="shared" si="34"/>
        <v>0</v>
      </c>
      <c r="AG35" s="170">
        <f t="shared" si="26"/>
        <v>0</v>
      </c>
      <c r="AH35" s="168">
        <v>0</v>
      </c>
      <c r="AI35" s="166"/>
      <c r="AJ35" s="168"/>
      <c r="AK35" s="166"/>
      <c r="AL35" s="234"/>
      <c r="AM35" s="167"/>
      <c r="AN35" s="170"/>
      <c r="AO35" s="166"/>
      <c r="AP35" s="167"/>
      <c r="AQ35" s="170"/>
      <c r="AR35" s="170"/>
      <c r="AS35" s="166"/>
      <c r="AT35" s="167">
        <v>0</v>
      </c>
      <c r="AU35" s="166"/>
      <c r="AV35" s="167"/>
      <c r="AW35" s="166"/>
      <c r="AX35" s="167"/>
      <c r="AY35" s="171"/>
      <c r="AZ35" s="171"/>
      <c r="BA35" s="171"/>
      <c r="BB35" s="171"/>
      <c r="BC35" s="171"/>
      <c r="BD35" s="171"/>
      <c r="BE35" s="171"/>
      <c r="BF35" s="171"/>
      <c r="BG35" s="171"/>
      <c r="BH35" s="171"/>
      <c r="BI35" s="172"/>
      <c r="BJ35" s="172"/>
      <c r="BK35" s="172"/>
      <c r="BL35" s="172"/>
      <c r="BM35" s="172"/>
      <c r="BN35" s="172"/>
      <c r="BO35" s="172"/>
      <c r="BP35" s="172"/>
      <c r="BQ35" s="172"/>
      <c r="BR35" s="172"/>
    </row>
    <row r="36" spans="1:70" x14ac:dyDescent="0.2">
      <c r="A36" s="69"/>
      <c r="B36" s="70"/>
      <c r="C36" s="71"/>
      <c r="D36" s="72"/>
      <c r="E36" s="73"/>
      <c r="F36" s="73"/>
      <c r="G36" s="73"/>
      <c r="H36" s="73"/>
      <c r="I36" s="73"/>
      <c r="J36" s="160"/>
      <c r="K36" s="160"/>
      <c r="L36" s="160"/>
      <c r="M36" s="160"/>
      <c r="N36" s="160"/>
      <c r="O36" s="72"/>
      <c r="P36" s="73"/>
      <c r="Q36" s="160"/>
      <c r="R36" s="160"/>
      <c r="S36" s="72"/>
      <c r="T36" s="73"/>
      <c r="U36" s="72"/>
      <c r="V36" s="73"/>
      <c r="W36" s="74"/>
      <c r="X36" s="74"/>
      <c r="Y36" s="74"/>
      <c r="Z36" s="74"/>
      <c r="AA36" s="74"/>
      <c r="AB36" s="74"/>
      <c r="AC36" s="72"/>
      <c r="AD36" s="72"/>
      <c r="AE36" s="75"/>
      <c r="AF36" s="75"/>
      <c r="AG36" s="75"/>
      <c r="AH36" s="72"/>
      <c r="AI36" s="73"/>
      <c r="AJ36" s="72"/>
      <c r="AK36" s="73"/>
      <c r="AL36" s="235"/>
      <c r="AM36" s="73"/>
      <c r="AN36" s="75"/>
      <c r="AO36" s="72"/>
      <c r="AP36" s="73"/>
      <c r="AQ36" s="75"/>
      <c r="AR36" s="75"/>
      <c r="AS36" s="72"/>
      <c r="AT36" s="73"/>
      <c r="AU36" s="72"/>
      <c r="AV36" s="73"/>
      <c r="AW36" s="72"/>
      <c r="AX36" s="73"/>
    </row>
    <row r="37" spans="1:70" x14ac:dyDescent="0.2">
      <c r="A37" s="33"/>
      <c r="B37" s="34" t="s">
        <v>121</v>
      </c>
      <c r="C37" s="35"/>
      <c r="D37" s="36"/>
      <c r="E37" s="37"/>
      <c r="F37" s="37"/>
      <c r="G37" s="37"/>
      <c r="H37" s="37"/>
      <c r="I37" s="37"/>
      <c r="J37" s="37"/>
      <c r="K37" s="37"/>
      <c r="L37" s="37"/>
      <c r="M37" s="37"/>
      <c r="N37" s="37"/>
      <c r="O37" s="38"/>
      <c r="P37" s="192"/>
      <c r="Q37" s="37"/>
      <c r="R37" s="37"/>
      <c r="S37" s="38"/>
      <c r="T37" s="192"/>
      <c r="U37" s="38"/>
      <c r="V37" s="37"/>
      <c r="W37" s="39"/>
      <c r="X37" s="39"/>
      <c r="Y37" s="40"/>
      <c r="Z37" s="40"/>
      <c r="AA37" s="40"/>
      <c r="AB37" s="40"/>
      <c r="AC37" s="38"/>
      <c r="AD37" s="37"/>
      <c r="AE37" s="36"/>
      <c r="AF37" s="36"/>
      <c r="AG37" s="41"/>
      <c r="AH37" s="36"/>
      <c r="AI37" s="36"/>
      <c r="AJ37" s="36"/>
      <c r="AK37" s="36"/>
      <c r="AL37" s="229"/>
      <c r="AM37" s="36"/>
      <c r="AN37" s="41"/>
      <c r="AO37" s="36"/>
      <c r="AP37" s="36"/>
      <c r="AQ37" s="41"/>
      <c r="AR37" s="41"/>
      <c r="AS37" s="36"/>
      <c r="AT37" s="36"/>
      <c r="AU37" s="36"/>
      <c r="AV37" s="36"/>
      <c r="AW37" s="37"/>
      <c r="AX37" s="37"/>
    </row>
    <row r="38" spans="1:70" x14ac:dyDescent="0.2">
      <c r="A38" s="76"/>
      <c r="B38" s="77"/>
      <c r="C38" s="78"/>
      <c r="D38" s="47"/>
      <c r="E38" s="79"/>
      <c r="F38" s="79"/>
      <c r="G38" s="79"/>
      <c r="H38" s="79"/>
      <c r="I38" s="79"/>
      <c r="J38" s="65"/>
      <c r="K38" s="65"/>
      <c r="L38" s="65"/>
      <c r="M38" s="65"/>
      <c r="N38" s="65"/>
      <c r="O38" s="47"/>
      <c r="P38" s="79"/>
      <c r="Q38" s="175"/>
      <c r="R38" s="175"/>
      <c r="S38" s="47"/>
      <c r="T38" s="79"/>
      <c r="U38" s="47"/>
      <c r="V38" s="79"/>
      <c r="W38" s="80"/>
      <c r="X38" s="80"/>
      <c r="Y38" s="80"/>
      <c r="Z38" s="80"/>
      <c r="AA38" s="80"/>
      <c r="AB38" s="80"/>
      <c r="AC38" s="47"/>
      <c r="AD38" s="47"/>
      <c r="AE38" s="81"/>
      <c r="AF38" s="81"/>
      <c r="AG38" s="81"/>
      <c r="AH38" s="47"/>
      <c r="AI38" s="79"/>
      <c r="AJ38" s="79"/>
      <c r="AK38" s="79"/>
      <c r="AL38" s="236"/>
      <c r="AM38" s="79"/>
      <c r="AN38" s="81"/>
      <c r="AO38" s="47"/>
      <c r="AP38" s="79"/>
      <c r="AQ38" s="81"/>
      <c r="AR38" s="81"/>
      <c r="AS38" s="47"/>
      <c r="AT38" s="79"/>
      <c r="AU38" s="47"/>
      <c r="AV38" s="79"/>
      <c r="AW38" s="47"/>
      <c r="AX38" s="79"/>
    </row>
    <row r="39" spans="1:70" ht="76.5" x14ac:dyDescent="0.2">
      <c r="A39" s="68" t="s">
        <v>123</v>
      </c>
      <c r="B39" s="82" t="s">
        <v>159</v>
      </c>
      <c r="C39" s="64"/>
      <c r="D39" s="56">
        <f t="shared" ref="D39:D71" si="44">ROUND(E39*C39,1)</f>
        <v>0</v>
      </c>
      <c r="E39" s="56">
        <v>0</v>
      </c>
      <c r="F39" s="56">
        <f>ROUND(G39*C39,1)</f>
        <v>0</v>
      </c>
      <c r="G39" s="56">
        <v>0</v>
      </c>
      <c r="H39" s="56">
        <f>ROUND(I39*C39,1)</f>
        <v>0</v>
      </c>
      <c r="I39" s="56">
        <v>0</v>
      </c>
      <c r="J39" s="65">
        <f t="shared" ref="J39:N48" si="45">ROUND($C39*$I39*J$6,1)</f>
        <v>0</v>
      </c>
      <c r="K39" s="65">
        <f t="shared" si="45"/>
        <v>0</v>
      </c>
      <c r="L39" s="65">
        <f t="shared" si="45"/>
        <v>0</v>
      </c>
      <c r="M39" s="65">
        <f t="shared" si="45"/>
        <v>0</v>
      </c>
      <c r="N39" s="65">
        <f t="shared" si="45"/>
        <v>0</v>
      </c>
      <c r="O39" s="56">
        <f>ROUND(P39*C39,1)</f>
        <v>0</v>
      </c>
      <c r="P39" s="55">
        <v>0</v>
      </c>
      <c r="Q39" s="65">
        <f>ROUNDDOWN($O39*Q$6,1)</f>
        <v>0</v>
      </c>
      <c r="R39" s="65">
        <f>ROUNDDOWN($O39*R$6,1)</f>
        <v>0</v>
      </c>
      <c r="S39" s="56">
        <f>ROUNDDOWN(C39*T39,1)</f>
        <v>0</v>
      </c>
      <c r="T39" s="55">
        <v>0</v>
      </c>
      <c r="U39" s="56">
        <f t="shared" ref="U39:U77" si="46">ROUND(V39*C39,1)</f>
        <v>0</v>
      </c>
      <c r="V39" s="161">
        <f>T39</f>
        <v>0</v>
      </c>
      <c r="W39" s="65">
        <f t="shared" ref="W39:AB50" si="47">ROUND($C39*$V39*W$6,1)</f>
        <v>0</v>
      </c>
      <c r="X39" s="65">
        <f t="shared" si="47"/>
        <v>0</v>
      </c>
      <c r="Y39" s="65">
        <f t="shared" si="47"/>
        <v>0</v>
      </c>
      <c r="Z39" s="65">
        <f t="shared" si="47"/>
        <v>0</v>
      </c>
      <c r="AA39" s="65">
        <f t="shared" si="47"/>
        <v>0</v>
      </c>
      <c r="AB39" s="65">
        <f t="shared" si="47"/>
        <v>0</v>
      </c>
      <c r="AC39" s="56">
        <v>0</v>
      </c>
      <c r="AD39" s="55">
        <v>0</v>
      </c>
      <c r="AE39" s="61">
        <f t="shared" ref="AE39:AG59" si="48">ROUND($AC39*AE$6,1)</f>
        <v>0</v>
      </c>
      <c r="AF39" s="61">
        <f t="shared" si="48"/>
        <v>0</v>
      </c>
      <c r="AG39" s="61">
        <f t="shared" si="48"/>
        <v>0</v>
      </c>
      <c r="AH39" s="56">
        <f t="shared" ref="AH39:AH70" si="49">ROUNDDOWN(AI39*C39,1)</f>
        <v>0</v>
      </c>
      <c r="AI39" s="161">
        <v>0</v>
      </c>
      <c r="AJ39" s="56">
        <f t="shared" ref="AJ39:AJ70" si="50">ROUND(AK39*C39,1)</f>
        <v>0</v>
      </c>
      <c r="AK39" s="161">
        <v>0</v>
      </c>
      <c r="AL39" s="237">
        <f t="shared" ref="AL39:AL70" si="51">ROUNDDOWN(AM39*C39,1)</f>
        <v>0</v>
      </c>
      <c r="AM39" s="161">
        <v>0</v>
      </c>
      <c r="AN39" s="61">
        <f t="shared" ref="AN39:AN103" si="52">ROUNDDOWN(AL39*$AN$6,1)</f>
        <v>0</v>
      </c>
      <c r="AO39" s="162">
        <f t="shared" ref="AO39:AO70" si="53">ROUNDDOWN(AP39*C39,1)</f>
        <v>0</v>
      </c>
      <c r="AP39" s="161">
        <v>0</v>
      </c>
      <c r="AQ39" s="61">
        <f t="shared" ref="AQ39:AR55" si="54">ROUNDDOWN($AO39*AQ$6,1)</f>
        <v>0</v>
      </c>
      <c r="AR39" s="61">
        <f t="shared" si="54"/>
        <v>0</v>
      </c>
      <c r="AS39" s="162">
        <f>ROUNDDOWN(AT39*$C39,1)</f>
        <v>0</v>
      </c>
      <c r="AT39" s="161">
        <v>0</v>
      </c>
      <c r="AU39" s="162">
        <f>ROUNDDOWN(AV39*$C39,1)</f>
        <v>0</v>
      </c>
      <c r="AV39" s="161">
        <v>0</v>
      </c>
      <c r="AW39" s="161">
        <f>ROUNDDOWN(AX39*$C39,1)</f>
        <v>0</v>
      </c>
      <c r="AX39" s="161">
        <v>0</v>
      </c>
    </row>
    <row r="40" spans="1:70" s="173" customFormat="1" ht="76.5" x14ac:dyDescent="0.2">
      <c r="A40" s="163" t="s">
        <v>123</v>
      </c>
      <c r="B40" s="164" t="s">
        <v>159</v>
      </c>
      <c r="C40" s="165"/>
      <c r="D40" s="166">
        <f t="shared" ref="D40" si="55">ROUND(E40*C40,1)</f>
        <v>0</v>
      </c>
      <c r="E40" s="166">
        <v>0</v>
      </c>
      <c r="F40" s="56">
        <f t="shared" ref="F40:F103" si="56">ROUND(G40*C40,1)</f>
        <v>0</v>
      </c>
      <c r="G40" s="166">
        <v>0</v>
      </c>
      <c r="H40" s="166">
        <f>ROUND(I40*C40,1)</f>
        <v>0</v>
      </c>
      <c r="I40" s="166">
        <v>0</v>
      </c>
      <c r="J40" s="169">
        <f t="shared" si="45"/>
        <v>0</v>
      </c>
      <c r="K40" s="169">
        <f t="shared" si="45"/>
        <v>0</v>
      </c>
      <c r="L40" s="169">
        <f t="shared" si="45"/>
        <v>0</v>
      </c>
      <c r="M40" s="169">
        <f t="shared" si="45"/>
        <v>0</v>
      </c>
      <c r="N40" s="169">
        <f t="shared" si="45"/>
        <v>0</v>
      </c>
      <c r="O40" s="166">
        <f>ROUND(P40*C40,1)</f>
        <v>0</v>
      </c>
      <c r="P40" s="167">
        <v>0</v>
      </c>
      <c r="Q40" s="169">
        <f>ROUNDDOWN($O40*Q$6,1)</f>
        <v>0</v>
      </c>
      <c r="R40" s="169">
        <f>ROUNDDOWN($O40*R$6,1)</f>
        <v>0</v>
      </c>
      <c r="S40" s="166">
        <f>ROUNDDOWN(C40*T40,1)</f>
        <v>0</v>
      </c>
      <c r="T40" s="167">
        <v>0</v>
      </c>
      <c r="U40" s="166">
        <f t="shared" ref="U40" si="57">ROUND(V40*C40,1)</f>
        <v>0</v>
      </c>
      <c r="V40" s="174">
        <f>T40</f>
        <v>0</v>
      </c>
      <c r="W40" s="169">
        <f t="shared" si="47"/>
        <v>0</v>
      </c>
      <c r="X40" s="169">
        <f t="shared" si="47"/>
        <v>0</v>
      </c>
      <c r="Y40" s="169">
        <f t="shared" si="47"/>
        <v>0</v>
      </c>
      <c r="Z40" s="169">
        <f t="shared" si="47"/>
        <v>0</v>
      </c>
      <c r="AA40" s="169">
        <f t="shared" si="47"/>
        <v>0</v>
      </c>
      <c r="AB40" s="169">
        <f t="shared" si="47"/>
        <v>0</v>
      </c>
      <c r="AC40" s="166">
        <v>0</v>
      </c>
      <c r="AD40" s="167">
        <v>0</v>
      </c>
      <c r="AE40" s="170">
        <f t="shared" si="48"/>
        <v>0</v>
      </c>
      <c r="AF40" s="170">
        <f t="shared" si="48"/>
        <v>0</v>
      </c>
      <c r="AG40" s="170">
        <f t="shared" si="48"/>
        <v>0</v>
      </c>
      <c r="AH40" s="166">
        <f t="shared" si="49"/>
        <v>0</v>
      </c>
      <c r="AI40" s="174">
        <v>0</v>
      </c>
      <c r="AJ40" s="166">
        <f t="shared" si="50"/>
        <v>0</v>
      </c>
      <c r="AK40" s="174">
        <v>0</v>
      </c>
      <c r="AL40" s="238">
        <f t="shared" si="51"/>
        <v>0</v>
      </c>
      <c r="AM40" s="174">
        <v>0</v>
      </c>
      <c r="AN40" s="170">
        <f t="shared" ref="AN40" si="58">ROUNDDOWN(AL40*$AN$6,1)</f>
        <v>0</v>
      </c>
      <c r="AO40" s="168">
        <f t="shared" si="53"/>
        <v>0</v>
      </c>
      <c r="AP40" s="174">
        <v>0</v>
      </c>
      <c r="AQ40" s="170">
        <f t="shared" si="54"/>
        <v>0</v>
      </c>
      <c r="AR40" s="170">
        <f t="shared" si="54"/>
        <v>0</v>
      </c>
      <c r="AS40" s="168">
        <f>ROUNDDOWN(AT40*$C40,1)</f>
        <v>0</v>
      </c>
      <c r="AT40" s="174">
        <v>0</v>
      </c>
      <c r="AU40" s="168">
        <f>ROUNDDOWN(AV40*$C40,1)</f>
        <v>0</v>
      </c>
      <c r="AV40" s="174">
        <v>0</v>
      </c>
      <c r="AW40" s="174">
        <f>ROUNDDOWN(AX40*$C40,1)</f>
        <v>0</v>
      </c>
      <c r="AX40" s="174">
        <v>0</v>
      </c>
      <c r="AY40" s="171"/>
      <c r="AZ40" s="171"/>
      <c r="BA40" s="171"/>
      <c r="BB40" s="171"/>
      <c r="BC40" s="171"/>
      <c r="BD40" s="171"/>
      <c r="BE40" s="171"/>
      <c r="BF40" s="171"/>
      <c r="BG40" s="171"/>
      <c r="BH40" s="171"/>
      <c r="BI40" s="172"/>
      <c r="BJ40" s="172"/>
      <c r="BK40" s="172"/>
      <c r="BL40" s="172"/>
      <c r="BM40" s="172"/>
      <c r="BN40" s="172"/>
      <c r="BO40" s="172"/>
      <c r="BP40" s="172"/>
      <c r="BQ40" s="172"/>
      <c r="BR40" s="172"/>
    </row>
    <row r="41" spans="1:70" s="86" customFormat="1" ht="14.25" customHeight="1" x14ac:dyDescent="0.2">
      <c r="A41" s="83" t="s">
        <v>92</v>
      </c>
      <c r="B41" s="63" t="s">
        <v>32</v>
      </c>
      <c r="C41" s="64"/>
      <c r="D41" s="56">
        <f t="shared" si="44"/>
        <v>0</v>
      </c>
      <c r="E41" s="56">
        <v>0</v>
      </c>
      <c r="F41" s="56">
        <f t="shared" si="56"/>
        <v>0</v>
      </c>
      <c r="G41" s="56">
        <v>0</v>
      </c>
      <c r="H41" s="56">
        <f t="shared" ref="H41:H75" si="59">ROUND(I41*C41,1)</f>
        <v>0</v>
      </c>
      <c r="I41" s="56">
        <v>0</v>
      </c>
      <c r="J41" s="65">
        <f t="shared" si="45"/>
        <v>0</v>
      </c>
      <c r="K41" s="65">
        <f t="shared" si="45"/>
        <v>0</v>
      </c>
      <c r="L41" s="65">
        <f t="shared" si="45"/>
        <v>0</v>
      </c>
      <c r="M41" s="65">
        <f t="shared" si="45"/>
        <v>0</v>
      </c>
      <c r="N41" s="65">
        <f t="shared" si="45"/>
        <v>0</v>
      </c>
      <c r="O41" s="56">
        <f t="shared" ref="O41:O104" si="60">ROUND(P41*C41,1)</f>
        <v>0</v>
      </c>
      <c r="P41" s="55">
        <v>0</v>
      </c>
      <c r="Q41" s="65">
        <f t="shared" ref="Q41:R56" si="61">ROUNDDOWN($O41*Q$6,1)</f>
        <v>0</v>
      </c>
      <c r="R41" s="65">
        <f t="shared" si="61"/>
        <v>0</v>
      </c>
      <c r="S41" s="56">
        <f t="shared" ref="S41:S68" si="62">ROUNDDOWN(C41*T41,1)</f>
        <v>0</v>
      </c>
      <c r="T41" s="55">
        <v>0</v>
      </c>
      <c r="U41" s="56">
        <f t="shared" si="46"/>
        <v>0</v>
      </c>
      <c r="V41" s="161">
        <f t="shared" ref="V41:V104" si="63">T41</f>
        <v>0</v>
      </c>
      <c r="W41" s="65">
        <f t="shared" si="47"/>
        <v>0</v>
      </c>
      <c r="X41" s="65">
        <f t="shared" si="47"/>
        <v>0</v>
      </c>
      <c r="Y41" s="65">
        <f t="shared" si="47"/>
        <v>0</v>
      </c>
      <c r="Z41" s="65">
        <f t="shared" si="47"/>
        <v>0</v>
      </c>
      <c r="AA41" s="65">
        <f t="shared" si="47"/>
        <v>0</v>
      </c>
      <c r="AB41" s="65">
        <f t="shared" si="47"/>
        <v>0</v>
      </c>
      <c r="AC41" s="56">
        <v>0</v>
      </c>
      <c r="AD41" s="55">
        <v>0</v>
      </c>
      <c r="AE41" s="61">
        <f t="shared" si="48"/>
        <v>0</v>
      </c>
      <c r="AF41" s="61">
        <f t="shared" si="48"/>
        <v>0</v>
      </c>
      <c r="AG41" s="61">
        <f t="shared" si="48"/>
        <v>0</v>
      </c>
      <c r="AH41" s="56">
        <f t="shared" si="49"/>
        <v>0</v>
      </c>
      <c r="AI41" s="161">
        <v>0</v>
      </c>
      <c r="AJ41" s="56">
        <f t="shared" si="50"/>
        <v>0</v>
      </c>
      <c r="AK41" s="161">
        <v>0</v>
      </c>
      <c r="AL41" s="237">
        <f t="shared" si="51"/>
        <v>0</v>
      </c>
      <c r="AM41" s="161">
        <v>0</v>
      </c>
      <c r="AN41" s="61">
        <f t="shared" si="52"/>
        <v>0</v>
      </c>
      <c r="AO41" s="162">
        <f t="shared" si="53"/>
        <v>0</v>
      </c>
      <c r="AP41" s="161">
        <v>0</v>
      </c>
      <c r="AQ41" s="61">
        <f t="shared" si="54"/>
        <v>0</v>
      </c>
      <c r="AR41" s="61">
        <f t="shared" si="54"/>
        <v>0</v>
      </c>
      <c r="AS41" s="162">
        <f t="shared" ref="AS41:AU104" si="64">ROUNDDOWN(AT41*$C41,1)</f>
        <v>0</v>
      </c>
      <c r="AT41" s="161">
        <v>0</v>
      </c>
      <c r="AU41" s="162">
        <f t="shared" si="64"/>
        <v>0</v>
      </c>
      <c r="AV41" s="161">
        <v>0</v>
      </c>
      <c r="AW41" s="161">
        <f t="shared" ref="AW41" si="65">ROUNDDOWN(AX41*$C41,1)</f>
        <v>0</v>
      </c>
      <c r="AX41" s="161">
        <v>0</v>
      </c>
      <c r="AY41" s="84"/>
      <c r="AZ41" s="84"/>
      <c r="BA41" s="84"/>
      <c r="BB41" s="84"/>
      <c r="BC41" s="84"/>
      <c r="BD41" s="84"/>
      <c r="BE41" s="84"/>
      <c r="BF41" s="84"/>
      <c r="BG41" s="84"/>
      <c r="BH41" s="84"/>
      <c r="BI41" s="85"/>
      <c r="BJ41" s="85"/>
      <c r="BK41" s="85"/>
      <c r="BL41" s="85"/>
      <c r="BM41" s="85"/>
      <c r="BN41" s="85"/>
      <c r="BO41" s="85"/>
      <c r="BP41" s="85"/>
      <c r="BQ41" s="85"/>
      <c r="BR41" s="85"/>
    </row>
    <row r="42" spans="1:70" s="86" customFormat="1" x14ac:dyDescent="0.2">
      <c r="A42" s="83" t="s">
        <v>93</v>
      </c>
      <c r="B42" s="63" t="s">
        <v>33</v>
      </c>
      <c r="C42" s="64">
        <v>10</v>
      </c>
      <c r="D42" s="56">
        <f t="shared" si="44"/>
        <v>436.8</v>
      </c>
      <c r="E42" s="161">
        <f>RCFs!$C$43</f>
        <v>43.679000000000002</v>
      </c>
      <c r="F42" s="56">
        <f t="shared" si="56"/>
        <v>125.6</v>
      </c>
      <c r="G42" s="161">
        <f>RCFs!$C$5</f>
        <v>12.563000000000001</v>
      </c>
      <c r="H42" s="56">
        <f t="shared" si="59"/>
        <v>125.6</v>
      </c>
      <c r="I42" s="161">
        <f>RCFs!$C$5</f>
        <v>12.563000000000001</v>
      </c>
      <c r="J42" s="65">
        <f t="shared" si="45"/>
        <v>138.19999999999999</v>
      </c>
      <c r="K42" s="65">
        <f t="shared" si="45"/>
        <v>169.6</v>
      </c>
      <c r="L42" s="65">
        <f t="shared" si="45"/>
        <v>188.4</v>
      </c>
      <c r="M42" s="65">
        <f t="shared" si="45"/>
        <v>251.3</v>
      </c>
      <c r="N42" s="65">
        <f t="shared" si="45"/>
        <v>270.10000000000002</v>
      </c>
      <c r="O42" s="56">
        <f t="shared" si="60"/>
        <v>123.3</v>
      </c>
      <c r="P42" s="55">
        <f>RCFs!$C$7</f>
        <v>12.33</v>
      </c>
      <c r="Q42" s="65">
        <f t="shared" si="61"/>
        <v>160.19999999999999</v>
      </c>
      <c r="R42" s="65">
        <f t="shared" si="61"/>
        <v>184.9</v>
      </c>
      <c r="S42" s="56">
        <f t="shared" si="62"/>
        <v>121.9</v>
      </c>
      <c r="T42" s="55">
        <f>RCFs!$C$9</f>
        <v>12.199</v>
      </c>
      <c r="U42" s="56">
        <f t="shared" si="46"/>
        <v>122</v>
      </c>
      <c r="V42" s="161">
        <f t="shared" si="63"/>
        <v>12.199</v>
      </c>
      <c r="W42" s="65">
        <f t="shared" si="47"/>
        <v>134.19999999999999</v>
      </c>
      <c r="X42" s="65">
        <f t="shared" si="47"/>
        <v>167.1</v>
      </c>
      <c r="Y42" s="65">
        <f t="shared" si="47"/>
        <v>197.6</v>
      </c>
      <c r="Z42" s="65">
        <f t="shared" si="47"/>
        <v>179.3</v>
      </c>
      <c r="AA42" s="65">
        <f t="shared" si="47"/>
        <v>264.7</v>
      </c>
      <c r="AB42" s="65">
        <f t="shared" si="47"/>
        <v>366</v>
      </c>
      <c r="AC42" s="56">
        <f t="shared" ref="AC42:AC73" si="66">ROUND(AD42*C42,1)</f>
        <v>123.4</v>
      </c>
      <c r="AD42" s="55">
        <f>RCFs!$C$13</f>
        <v>12.34</v>
      </c>
      <c r="AE42" s="61">
        <f t="shared" si="48"/>
        <v>203.6</v>
      </c>
      <c r="AF42" s="61">
        <f t="shared" si="48"/>
        <v>259.10000000000002</v>
      </c>
      <c r="AG42" s="61">
        <f t="shared" si="48"/>
        <v>370.2</v>
      </c>
      <c r="AH42" s="56">
        <f t="shared" si="49"/>
        <v>121.9</v>
      </c>
      <c r="AI42" s="161">
        <f>RCFs!$C$23</f>
        <v>12.193</v>
      </c>
      <c r="AJ42" s="56">
        <f t="shared" si="50"/>
        <v>162</v>
      </c>
      <c r="AK42" s="161">
        <f>RCFs!$C$27</f>
        <v>16.2</v>
      </c>
      <c r="AL42" s="237">
        <f t="shared" si="51"/>
        <v>128.19999999999999</v>
      </c>
      <c r="AM42" s="161">
        <f>RCFs!$C$33</f>
        <v>12.824999999999999</v>
      </c>
      <c r="AN42" s="61">
        <f t="shared" si="52"/>
        <v>192.3</v>
      </c>
      <c r="AO42" s="162">
        <f t="shared" si="53"/>
        <v>129.19999999999999</v>
      </c>
      <c r="AP42" s="161">
        <f>RCFs!$C$35</f>
        <v>12.92</v>
      </c>
      <c r="AQ42" s="61">
        <f t="shared" si="54"/>
        <v>155</v>
      </c>
      <c r="AR42" s="61">
        <f t="shared" si="54"/>
        <v>174.4</v>
      </c>
      <c r="AS42" s="162">
        <f t="shared" si="64"/>
        <v>131.1</v>
      </c>
      <c r="AT42" s="161">
        <f>RCFs!$C$37</f>
        <v>13.11</v>
      </c>
      <c r="AU42" s="162">
        <f t="shared" si="64"/>
        <v>128.5</v>
      </c>
      <c r="AV42" s="161">
        <f>RCFs!$C$39</f>
        <v>12.85</v>
      </c>
      <c r="AW42" s="161">
        <f t="shared" ref="AW42" si="67">ROUNDDOWN(AX42*$C42,1)</f>
        <v>126.8</v>
      </c>
      <c r="AX42" s="161">
        <f>RCFs!$C$41</f>
        <v>12.682</v>
      </c>
      <c r="AY42" s="84"/>
      <c r="AZ42" s="84"/>
      <c r="BA42" s="84"/>
      <c r="BB42" s="84"/>
      <c r="BC42" s="84"/>
      <c r="BD42" s="84"/>
      <c r="BE42" s="84"/>
      <c r="BF42" s="84"/>
      <c r="BG42" s="84"/>
      <c r="BH42" s="84"/>
      <c r="BI42" s="85"/>
      <c r="BJ42" s="85"/>
      <c r="BK42" s="85"/>
      <c r="BL42" s="85"/>
      <c r="BM42" s="85"/>
      <c r="BN42" s="85"/>
      <c r="BO42" s="85"/>
      <c r="BP42" s="85"/>
      <c r="BQ42" s="85"/>
      <c r="BR42" s="85"/>
    </row>
    <row r="43" spans="1:70" s="86" customFormat="1" x14ac:dyDescent="0.2">
      <c r="A43" s="83" t="s">
        <v>94</v>
      </c>
      <c r="B43" s="63" t="s">
        <v>34</v>
      </c>
      <c r="C43" s="64">
        <v>12</v>
      </c>
      <c r="D43" s="56">
        <f>ROUND(E43*C43,1)</f>
        <v>524.1</v>
      </c>
      <c r="E43" s="161">
        <f>RCFs!$C$43</f>
        <v>43.679000000000002</v>
      </c>
      <c r="F43" s="56">
        <f t="shared" si="56"/>
        <v>150.80000000000001</v>
      </c>
      <c r="G43" s="161">
        <f>RCFs!$C$5</f>
        <v>12.563000000000001</v>
      </c>
      <c r="H43" s="56">
        <f t="shared" si="59"/>
        <v>150.80000000000001</v>
      </c>
      <c r="I43" s="161">
        <f>RCFs!$C$5</f>
        <v>12.563000000000001</v>
      </c>
      <c r="J43" s="65">
        <f t="shared" si="45"/>
        <v>165.8</v>
      </c>
      <c r="K43" s="65">
        <f t="shared" si="45"/>
        <v>203.5</v>
      </c>
      <c r="L43" s="65">
        <f t="shared" si="45"/>
        <v>226.1</v>
      </c>
      <c r="M43" s="65">
        <f t="shared" si="45"/>
        <v>301.5</v>
      </c>
      <c r="N43" s="65">
        <f t="shared" si="45"/>
        <v>324.10000000000002</v>
      </c>
      <c r="O43" s="56">
        <f t="shared" si="60"/>
        <v>148</v>
      </c>
      <c r="P43" s="55">
        <f>RCFs!$C$7</f>
        <v>12.33</v>
      </c>
      <c r="Q43" s="65">
        <f t="shared" si="61"/>
        <v>192.4</v>
      </c>
      <c r="R43" s="65">
        <f t="shared" si="61"/>
        <v>222</v>
      </c>
      <c r="S43" s="56">
        <f t="shared" si="62"/>
        <v>146.30000000000001</v>
      </c>
      <c r="T43" s="55">
        <f>RCFs!$C$9</f>
        <v>12.199</v>
      </c>
      <c r="U43" s="56">
        <f t="shared" si="46"/>
        <v>146.4</v>
      </c>
      <c r="V43" s="161">
        <f t="shared" si="63"/>
        <v>12.199</v>
      </c>
      <c r="W43" s="65">
        <f t="shared" si="47"/>
        <v>161</v>
      </c>
      <c r="X43" s="65">
        <f t="shared" si="47"/>
        <v>200.6</v>
      </c>
      <c r="Y43" s="65">
        <f t="shared" si="47"/>
        <v>237.1</v>
      </c>
      <c r="Z43" s="65">
        <f t="shared" si="47"/>
        <v>215.2</v>
      </c>
      <c r="AA43" s="65">
        <f t="shared" si="47"/>
        <v>317.7</v>
      </c>
      <c r="AB43" s="65">
        <f t="shared" si="47"/>
        <v>439.2</v>
      </c>
      <c r="AC43" s="56">
        <f t="shared" si="66"/>
        <v>148.1</v>
      </c>
      <c r="AD43" s="55">
        <f>RCFs!$C$13</f>
        <v>12.34</v>
      </c>
      <c r="AE43" s="61">
        <f t="shared" si="48"/>
        <v>244.4</v>
      </c>
      <c r="AF43" s="61">
        <f t="shared" si="48"/>
        <v>311</v>
      </c>
      <c r="AG43" s="61">
        <f t="shared" si="48"/>
        <v>444.3</v>
      </c>
      <c r="AH43" s="56">
        <f t="shared" si="49"/>
        <v>146.30000000000001</v>
      </c>
      <c r="AI43" s="161">
        <f>RCFs!$C$23</f>
        <v>12.193</v>
      </c>
      <c r="AJ43" s="56">
        <f t="shared" si="50"/>
        <v>194.4</v>
      </c>
      <c r="AK43" s="161">
        <f>RCFs!$C$27</f>
        <v>16.2</v>
      </c>
      <c r="AL43" s="237">
        <f t="shared" si="51"/>
        <v>153.9</v>
      </c>
      <c r="AM43" s="161">
        <f>RCFs!$C$33</f>
        <v>12.824999999999999</v>
      </c>
      <c r="AN43" s="61">
        <f t="shared" si="52"/>
        <v>230.8</v>
      </c>
      <c r="AO43" s="162">
        <f t="shared" si="53"/>
        <v>155</v>
      </c>
      <c r="AP43" s="161">
        <f>RCFs!$C$35</f>
        <v>12.92</v>
      </c>
      <c r="AQ43" s="61">
        <f t="shared" si="54"/>
        <v>186</v>
      </c>
      <c r="AR43" s="61">
        <f t="shared" si="54"/>
        <v>209.2</v>
      </c>
      <c r="AS43" s="162">
        <f t="shared" si="64"/>
        <v>157.30000000000001</v>
      </c>
      <c r="AT43" s="161">
        <f>RCFs!$C$37</f>
        <v>13.11</v>
      </c>
      <c r="AU43" s="162">
        <f t="shared" si="64"/>
        <v>154.19999999999999</v>
      </c>
      <c r="AV43" s="161">
        <f>RCFs!$C$39</f>
        <v>12.85</v>
      </c>
      <c r="AW43" s="161">
        <f t="shared" ref="AW43" si="68">ROUNDDOWN(AX43*$C43,1)</f>
        <v>152.1</v>
      </c>
      <c r="AX43" s="161">
        <f>RCFs!$C$41</f>
        <v>12.682</v>
      </c>
      <c r="AY43" s="84"/>
      <c r="AZ43" s="84"/>
      <c r="BA43" s="84"/>
      <c r="BB43" s="84"/>
      <c r="BC43" s="84"/>
      <c r="BD43" s="84"/>
      <c r="BE43" s="84"/>
      <c r="BF43" s="84"/>
      <c r="BG43" s="84"/>
      <c r="BH43" s="84"/>
      <c r="BI43" s="85"/>
      <c r="BJ43" s="85"/>
      <c r="BK43" s="85"/>
      <c r="BL43" s="85"/>
      <c r="BM43" s="85"/>
      <c r="BN43" s="85"/>
      <c r="BO43" s="85"/>
      <c r="BP43" s="85"/>
      <c r="BQ43" s="85"/>
      <c r="BR43" s="85"/>
    </row>
    <row r="44" spans="1:70" s="86" customFormat="1" x14ac:dyDescent="0.2">
      <c r="A44" s="83" t="s">
        <v>95</v>
      </c>
      <c r="B44" s="63" t="s">
        <v>35</v>
      </c>
      <c r="C44" s="64">
        <v>6</v>
      </c>
      <c r="D44" s="56">
        <f>ROUND(E44*C44,1)</f>
        <v>262.10000000000002</v>
      </c>
      <c r="E44" s="161">
        <f>RCFs!$C$43</f>
        <v>43.679000000000002</v>
      </c>
      <c r="F44" s="56">
        <f t="shared" si="56"/>
        <v>75.400000000000006</v>
      </c>
      <c r="G44" s="161">
        <f>RCFs!$C$5</f>
        <v>12.563000000000001</v>
      </c>
      <c r="H44" s="56">
        <f t="shared" si="59"/>
        <v>75.400000000000006</v>
      </c>
      <c r="I44" s="161">
        <f>RCFs!$C$5</f>
        <v>12.563000000000001</v>
      </c>
      <c r="J44" s="65">
        <f t="shared" si="45"/>
        <v>82.9</v>
      </c>
      <c r="K44" s="65">
        <f t="shared" si="45"/>
        <v>101.8</v>
      </c>
      <c r="L44" s="65">
        <f t="shared" si="45"/>
        <v>113.1</v>
      </c>
      <c r="M44" s="65">
        <f t="shared" si="45"/>
        <v>150.80000000000001</v>
      </c>
      <c r="N44" s="65">
        <f t="shared" si="45"/>
        <v>162.1</v>
      </c>
      <c r="O44" s="56">
        <f t="shared" si="60"/>
        <v>74</v>
      </c>
      <c r="P44" s="55">
        <f>RCFs!$C$7</f>
        <v>12.33</v>
      </c>
      <c r="Q44" s="65">
        <f t="shared" si="61"/>
        <v>96.2</v>
      </c>
      <c r="R44" s="65">
        <f t="shared" si="61"/>
        <v>111</v>
      </c>
      <c r="S44" s="56">
        <f t="shared" si="62"/>
        <v>73.099999999999994</v>
      </c>
      <c r="T44" s="55">
        <f>RCFs!$C$9</f>
        <v>12.199</v>
      </c>
      <c r="U44" s="56">
        <f t="shared" si="46"/>
        <v>73.2</v>
      </c>
      <c r="V44" s="161">
        <f t="shared" si="63"/>
        <v>12.199</v>
      </c>
      <c r="W44" s="65">
        <f t="shared" si="47"/>
        <v>80.5</v>
      </c>
      <c r="X44" s="65">
        <f t="shared" si="47"/>
        <v>100.3</v>
      </c>
      <c r="Y44" s="65">
        <f t="shared" si="47"/>
        <v>118.6</v>
      </c>
      <c r="Z44" s="65">
        <f t="shared" si="47"/>
        <v>107.6</v>
      </c>
      <c r="AA44" s="65">
        <f t="shared" si="47"/>
        <v>158.80000000000001</v>
      </c>
      <c r="AB44" s="65">
        <f t="shared" si="47"/>
        <v>219.6</v>
      </c>
      <c r="AC44" s="56">
        <f t="shared" si="66"/>
        <v>74</v>
      </c>
      <c r="AD44" s="55">
        <f>RCFs!$C$13</f>
        <v>12.34</v>
      </c>
      <c r="AE44" s="61">
        <f t="shared" si="48"/>
        <v>122.1</v>
      </c>
      <c r="AF44" s="61">
        <f t="shared" si="48"/>
        <v>155.4</v>
      </c>
      <c r="AG44" s="61">
        <f t="shared" si="48"/>
        <v>222</v>
      </c>
      <c r="AH44" s="56">
        <f t="shared" si="49"/>
        <v>73.099999999999994</v>
      </c>
      <c r="AI44" s="161">
        <f>RCFs!$C$23</f>
        <v>12.193</v>
      </c>
      <c r="AJ44" s="56">
        <f t="shared" si="50"/>
        <v>97.2</v>
      </c>
      <c r="AK44" s="161">
        <f>RCFs!$C$27</f>
        <v>16.2</v>
      </c>
      <c r="AL44" s="237">
        <f t="shared" si="51"/>
        <v>76.900000000000006</v>
      </c>
      <c r="AM44" s="161">
        <f>RCFs!$C$33</f>
        <v>12.824999999999999</v>
      </c>
      <c r="AN44" s="61">
        <f t="shared" si="52"/>
        <v>115.3</v>
      </c>
      <c r="AO44" s="162">
        <f t="shared" si="53"/>
        <v>77.5</v>
      </c>
      <c r="AP44" s="161">
        <f>RCFs!$C$35</f>
        <v>12.92</v>
      </c>
      <c r="AQ44" s="61">
        <f t="shared" si="54"/>
        <v>93</v>
      </c>
      <c r="AR44" s="61">
        <f t="shared" si="54"/>
        <v>104.6</v>
      </c>
      <c r="AS44" s="162">
        <f t="shared" si="64"/>
        <v>78.599999999999994</v>
      </c>
      <c r="AT44" s="161">
        <f>RCFs!$C$37</f>
        <v>13.11</v>
      </c>
      <c r="AU44" s="162">
        <f t="shared" si="64"/>
        <v>77.099999999999994</v>
      </c>
      <c r="AV44" s="161">
        <f>RCFs!$C$39</f>
        <v>12.85</v>
      </c>
      <c r="AW44" s="161">
        <f t="shared" ref="AW44" si="69">ROUNDDOWN(AX44*$C44,1)</f>
        <v>76</v>
      </c>
      <c r="AX44" s="161">
        <f>RCFs!$C$41</f>
        <v>12.682</v>
      </c>
      <c r="AY44" s="84"/>
      <c r="AZ44" s="84"/>
      <c r="BA44" s="84"/>
      <c r="BB44" s="84"/>
      <c r="BC44" s="84"/>
      <c r="BD44" s="84"/>
      <c r="BE44" s="84"/>
      <c r="BF44" s="84"/>
      <c r="BG44" s="84"/>
      <c r="BH44" s="84"/>
      <c r="BI44" s="85"/>
      <c r="BJ44" s="85"/>
      <c r="BK44" s="85"/>
      <c r="BL44" s="85"/>
      <c r="BM44" s="85"/>
      <c r="BN44" s="85"/>
      <c r="BO44" s="85"/>
      <c r="BP44" s="85"/>
      <c r="BQ44" s="85"/>
      <c r="BR44" s="85"/>
    </row>
    <row r="45" spans="1:70" s="86" customFormat="1" x14ac:dyDescent="0.2">
      <c r="A45" s="83" t="s">
        <v>96</v>
      </c>
      <c r="B45" s="63" t="s">
        <v>36</v>
      </c>
      <c r="C45" s="64">
        <v>8</v>
      </c>
      <c r="D45" s="56">
        <f>ROUND(E45*C45,1)</f>
        <v>349.4</v>
      </c>
      <c r="E45" s="161">
        <f>RCFs!$C$43</f>
        <v>43.679000000000002</v>
      </c>
      <c r="F45" s="56">
        <f t="shared" si="56"/>
        <v>100.5</v>
      </c>
      <c r="G45" s="161">
        <f>RCFs!$C$5</f>
        <v>12.563000000000001</v>
      </c>
      <c r="H45" s="56">
        <f t="shared" si="59"/>
        <v>100.5</v>
      </c>
      <c r="I45" s="161">
        <f>RCFs!$C$5</f>
        <v>12.563000000000001</v>
      </c>
      <c r="J45" s="65">
        <f t="shared" si="45"/>
        <v>110.6</v>
      </c>
      <c r="K45" s="65">
        <f t="shared" si="45"/>
        <v>135.69999999999999</v>
      </c>
      <c r="L45" s="65">
        <f t="shared" si="45"/>
        <v>150.80000000000001</v>
      </c>
      <c r="M45" s="65">
        <f t="shared" si="45"/>
        <v>201</v>
      </c>
      <c r="N45" s="65">
        <f t="shared" si="45"/>
        <v>216.1</v>
      </c>
      <c r="O45" s="56">
        <f t="shared" si="60"/>
        <v>98.6</v>
      </c>
      <c r="P45" s="55">
        <f>RCFs!$C$7</f>
        <v>12.33</v>
      </c>
      <c r="Q45" s="65">
        <f t="shared" si="61"/>
        <v>128.1</v>
      </c>
      <c r="R45" s="65">
        <f t="shared" si="61"/>
        <v>147.9</v>
      </c>
      <c r="S45" s="56">
        <f t="shared" si="62"/>
        <v>97.5</v>
      </c>
      <c r="T45" s="55">
        <f>RCFs!$C$9</f>
        <v>12.199</v>
      </c>
      <c r="U45" s="56">
        <f t="shared" si="46"/>
        <v>97.6</v>
      </c>
      <c r="V45" s="161">
        <f t="shared" si="63"/>
        <v>12.199</v>
      </c>
      <c r="W45" s="65">
        <f t="shared" si="47"/>
        <v>107.4</v>
      </c>
      <c r="X45" s="65">
        <f t="shared" si="47"/>
        <v>133.69999999999999</v>
      </c>
      <c r="Y45" s="65">
        <f t="shared" si="47"/>
        <v>158.1</v>
      </c>
      <c r="Z45" s="65">
        <f t="shared" si="47"/>
        <v>143.5</v>
      </c>
      <c r="AA45" s="65">
        <f t="shared" si="47"/>
        <v>211.8</v>
      </c>
      <c r="AB45" s="65">
        <f t="shared" si="47"/>
        <v>292.8</v>
      </c>
      <c r="AC45" s="56">
        <f t="shared" si="66"/>
        <v>98.7</v>
      </c>
      <c r="AD45" s="55">
        <f>RCFs!$C$13</f>
        <v>12.34</v>
      </c>
      <c r="AE45" s="61">
        <f t="shared" si="48"/>
        <v>162.9</v>
      </c>
      <c r="AF45" s="61">
        <f t="shared" si="48"/>
        <v>207.3</v>
      </c>
      <c r="AG45" s="61">
        <f t="shared" si="48"/>
        <v>296.10000000000002</v>
      </c>
      <c r="AH45" s="56">
        <f t="shared" si="49"/>
        <v>97.5</v>
      </c>
      <c r="AI45" s="161">
        <f>RCFs!$C$23</f>
        <v>12.193</v>
      </c>
      <c r="AJ45" s="56">
        <f t="shared" si="50"/>
        <v>129.6</v>
      </c>
      <c r="AK45" s="161">
        <f>RCFs!$C$27</f>
        <v>16.2</v>
      </c>
      <c r="AL45" s="237">
        <f t="shared" si="51"/>
        <v>102.6</v>
      </c>
      <c r="AM45" s="161">
        <f>RCFs!$C$33</f>
        <v>12.824999999999999</v>
      </c>
      <c r="AN45" s="61">
        <f t="shared" si="52"/>
        <v>153.9</v>
      </c>
      <c r="AO45" s="162">
        <f t="shared" si="53"/>
        <v>103.3</v>
      </c>
      <c r="AP45" s="161">
        <f>RCFs!$C$35</f>
        <v>12.92</v>
      </c>
      <c r="AQ45" s="61">
        <f t="shared" si="54"/>
        <v>123.9</v>
      </c>
      <c r="AR45" s="61">
        <f t="shared" si="54"/>
        <v>139.4</v>
      </c>
      <c r="AS45" s="162">
        <f t="shared" si="64"/>
        <v>104.8</v>
      </c>
      <c r="AT45" s="161">
        <f>RCFs!$C$37</f>
        <v>13.11</v>
      </c>
      <c r="AU45" s="162">
        <f t="shared" si="64"/>
        <v>102.8</v>
      </c>
      <c r="AV45" s="161">
        <f>RCFs!$C$39</f>
        <v>12.85</v>
      </c>
      <c r="AW45" s="161">
        <f t="shared" ref="AW45" si="70">ROUNDDOWN(AX45*$C45,1)</f>
        <v>101.4</v>
      </c>
      <c r="AX45" s="161">
        <f>RCFs!$C$41</f>
        <v>12.682</v>
      </c>
      <c r="AY45" s="84"/>
      <c r="AZ45" s="84"/>
      <c r="BA45" s="84"/>
      <c r="BB45" s="84"/>
      <c r="BC45" s="84"/>
      <c r="BD45" s="84"/>
      <c r="BE45" s="84"/>
      <c r="BF45" s="84"/>
      <c r="BG45" s="84"/>
      <c r="BH45" s="84"/>
      <c r="BI45" s="85"/>
      <c r="BJ45" s="85"/>
      <c r="BK45" s="85"/>
      <c r="BL45" s="85"/>
      <c r="BM45" s="85"/>
      <c r="BN45" s="85"/>
      <c r="BO45" s="85"/>
      <c r="BP45" s="85"/>
      <c r="BQ45" s="85"/>
      <c r="BR45" s="85"/>
    </row>
    <row r="46" spans="1:70" s="86" customFormat="1" x14ac:dyDescent="0.2">
      <c r="A46" s="87" t="s">
        <v>139</v>
      </c>
      <c r="B46" s="63" t="s">
        <v>140</v>
      </c>
      <c r="C46" s="64">
        <v>18</v>
      </c>
      <c r="D46" s="56">
        <f>ROUND(E46*C46,1)</f>
        <v>786.2</v>
      </c>
      <c r="E46" s="161">
        <f>RCFs!$C$43</f>
        <v>43.679000000000002</v>
      </c>
      <c r="F46" s="56">
        <f t="shared" si="56"/>
        <v>226.1</v>
      </c>
      <c r="G46" s="161">
        <f>RCFs!$C$5</f>
        <v>12.563000000000001</v>
      </c>
      <c r="H46" s="56">
        <f t="shared" si="59"/>
        <v>226.1</v>
      </c>
      <c r="I46" s="161">
        <f>RCFs!$C$5</f>
        <v>12.563000000000001</v>
      </c>
      <c r="J46" s="65">
        <f t="shared" si="45"/>
        <v>248.7</v>
      </c>
      <c r="K46" s="65">
        <f t="shared" si="45"/>
        <v>305.3</v>
      </c>
      <c r="L46" s="65">
        <f t="shared" si="45"/>
        <v>339.2</v>
      </c>
      <c r="M46" s="65">
        <f t="shared" si="45"/>
        <v>452.3</v>
      </c>
      <c r="N46" s="65">
        <f t="shared" si="45"/>
        <v>486.2</v>
      </c>
      <c r="O46" s="56">
        <f t="shared" si="60"/>
        <v>221.9</v>
      </c>
      <c r="P46" s="55">
        <f>RCFs!$C$7</f>
        <v>12.33</v>
      </c>
      <c r="Q46" s="65">
        <f t="shared" si="61"/>
        <v>288.39999999999998</v>
      </c>
      <c r="R46" s="65">
        <f t="shared" si="61"/>
        <v>332.8</v>
      </c>
      <c r="S46" s="56">
        <f t="shared" si="62"/>
        <v>219.5</v>
      </c>
      <c r="T46" s="55">
        <f>RCFs!$C$9</f>
        <v>12.199</v>
      </c>
      <c r="U46" s="56">
        <f t="shared" si="46"/>
        <v>219.6</v>
      </c>
      <c r="V46" s="161">
        <f t="shared" si="63"/>
        <v>12.199</v>
      </c>
      <c r="W46" s="65">
        <f t="shared" si="47"/>
        <v>241.5</v>
      </c>
      <c r="X46" s="65">
        <f t="shared" si="47"/>
        <v>300.8</v>
      </c>
      <c r="Y46" s="65">
        <f t="shared" si="47"/>
        <v>355.7</v>
      </c>
      <c r="Z46" s="65">
        <f t="shared" si="47"/>
        <v>322.8</v>
      </c>
      <c r="AA46" s="65">
        <f t="shared" si="47"/>
        <v>476.5</v>
      </c>
      <c r="AB46" s="65">
        <f t="shared" si="47"/>
        <v>658.7</v>
      </c>
      <c r="AC46" s="56">
        <f t="shared" si="66"/>
        <v>222.1</v>
      </c>
      <c r="AD46" s="55">
        <f>RCFs!$C$13</f>
        <v>12.34</v>
      </c>
      <c r="AE46" s="61">
        <f t="shared" si="48"/>
        <v>366.5</v>
      </c>
      <c r="AF46" s="61">
        <f t="shared" si="48"/>
        <v>466.4</v>
      </c>
      <c r="AG46" s="61">
        <f t="shared" si="48"/>
        <v>666.3</v>
      </c>
      <c r="AH46" s="56">
        <f t="shared" si="49"/>
        <v>219.4</v>
      </c>
      <c r="AI46" s="161">
        <f>RCFs!$C$23</f>
        <v>12.193</v>
      </c>
      <c r="AJ46" s="56">
        <f t="shared" si="50"/>
        <v>291.60000000000002</v>
      </c>
      <c r="AK46" s="161">
        <f>RCFs!$C$27</f>
        <v>16.2</v>
      </c>
      <c r="AL46" s="237">
        <f t="shared" si="51"/>
        <v>230.8</v>
      </c>
      <c r="AM46" s="161">
        <f>RCFs!$C$33</f>
        <v>12.824999999999999</v>
      </c>
      <c r="AN46" s="61">
        <f t="shared" si="52"/>
        <v>346.2</v>
      </c>
      <c r="AO46" s="162">
        <f t="shared" si="53"/>
        <v>232.5</v>
      </c>
      <c r="AP46" s="161">
        <f>RCFs!$C$35</f>
        <v>12.92</v>
      </c>
      <c r="AQ46" s="61">
        <f t="shared" si="54"/>
        <v>279</v>
      </c>
      <c r="AR46" s="61">
        <f t="shared" si="54"/>
        <v>313.8</v>
      </c>
      <c r="AS46" s="162">
        <f t="shared" si="64"/>
        <v>235.9</v>
      </c>
      <c r="AT46" s="161">
        <f>RCFs!$C$37</f>
        <v>13.11</v>
      </c>
      <c r="AU46" s="162">
        <f t="shared" si="64"/>
        <v>231.3</v>
      </c>
      <c r="AV46" s="161">
        <f>RCFs!$C$39</f>
        <v>12.85</v>
      </c>
      <c r="AW46" s="161">
        <f t="shared" ref="AW46" si="71">ROUNDDOWN(AX46*$C46,1)</f>
        <v>228.2</v>
      </c>
      <c r="AX46" s="161">
        <f>RCFs!$C$41</f>
        <v>12.682</v>
      </c>
      <c r="AY46" s="84"/>
      <c r="AZ46" s="84"/>
      <c r="BA46" s="84"/>
      <c r="BB46" s="84"/>
      <c r="BC46" s="84"/>
      <c r="BD46" s="84"/>
      <c r="BE46" s="84"/>
      <c r="BF46" s="84"/>
      <c r="BG46" s="84"/>
      <c r="BH46" s="84"/>
      <c r="BI46" s="85"/>
      <c r="BJ46" s="85"/>
      <c r="BK46" s="85"/>
      <c r="BL46" s="85"/>
      <c r="BM46" s="85"/>
      <c r="BN46" s="85"/>
      <c r="BO46" s="85"/>
      <c r="BP46" s="85"/>
      <c r="BQ46" s="85"/>
      <c r="BR46" s="85"/>
    </row>
    <row r="47" spans="1:70" s="86" customFormat="1" x14ac:dyDescent="0.2">
      <c r="A47" s="83" t="s">
        <v>97</v>
      </c>
      <c r="B47" s="63" t="s">
        <v>37</v>
      </c>
      <c r="C47" s="64">
        <v>3.25</v>
      </c>
      <c r="D47" s="56">
        <f t="shared" si="44"/>
        <v>142</v>
      </c>
      <c r="E47" s="161">
        <f>RCFs!$C$43</f>
        <v>43.679000000000002</v>
      </c>
      <c r="F47" s="56">
        <f t="shared" si="56"/>
        <v>40.799999999999997</v>
      </c>
      <c r="G47" s="161">
        <f>RCFs!$C$5</f>
        <v>12.563000000000001</v>
      </c>
      <c r="H47" s="56">
        <f t="shared" si="59"/>
        <v>40.799999999999997</v>
      </c>
      <c r="I47" s="161">
        <f>RCFs!$C$5</f>
        <v>12.563000000000001</v>
      </c>
      <c r="J47" s="65">
        <f t="shared" si="45"/>
        <v>44.9</v>
      </c>
      <c r="K47" s="65">
        <f t="shared" si="45"/>
        <v>55.1</v>
      </c>
      <c r="L47" s="65">
        <f t="shared" si="45"/>
        <v>61.2</v>
      </c>
      <c r="M47" s="65">
        <f t="shared" si="45"/>
        <v>81.7</v>
      </c>
      <c r="N47" s="65">
        <f t="shared" si="45"/>
        <v>87.8</v>
      </c>
      <c r="O47" s="56">
        <f t="shared" si="60"/>
        <v>40.1</v>
      </c>
      <c r="P47" s="55">
        <f>RCFs!$C$7</f>
        <v>12.33</v>
      </c>
      <c r="Q47" s="65">
        <f t="shared" si="61"/>
        <v>52.1</v>
      </c>
      <c r="R47" s="65">
        <f t="shared" si="61"/>
        <v>60.1</v>
      </c>
      <c r="S47" s="56">
        <f t="shared" si="62"/>
        <v>39.6</v>
      </c>
      <c r="T47" s="55">
        <f>RCFs!$C$9</f>
        <v>12.199</v>
      </c>
      <c r="U47" s="56">
        <f t="shared" si="46"/>
        <v>39.6</v>
      </c>
      <c r="V47" s="161">
        <f t="shared" si="63"/>
        <v>12.199</v>
      </c>
      <c r="W47" s="65">
        <f t="shared" si="47"/>
        <v>43.6</v>
      </c>
      <c r="X47" s="65">
        <f t="shared" si="47"/>
        <v>54.3</v>
      </c>
      <c r="Y47" s="65">
        <f t="shared" si="47"/>
        <v>64.2</v>
      </c>
      <c r="Z47" s="65">
        <f t="shared" si="47"/>
        <v>58.3</v>
      </c>
      <c r="AA47" s="65">
        <f t="shared" si="47"/>
        <v>86</v>
      </c>
      <c r="AB47" s="65">
        <f t="shared" si="47"/>
        <v>118.9</v>
      </c>
      <c r="AC47" s="56">
        <f t="shared" si="66"/>
        <v>40.1</v>
      </c>
      <c r="AD47" s="55">
        <f>RCFs!$C$13</f>
        <v>12.34</v>
      </c>
      <c r="AE47" s="61">
        <f t="shared" si="48"/>
        <v>66.2</v>
      </c>
      <c r="AF47" s="61">
        <f t="shared" si="48"/>
        <v>84.2</v>
      </c>
      <c r="AG47" s="61">
        <f t="shared" si="48"/>
        <v>120.3</v>
      </c>
      <c r="AH47" s="56">
        <f t="shared" si="49"/>
        <v>39.6</v>
      </c>
      <c r="AI47" s="161">
        <f>RCFs!$C$23</f>
        <v>12.193</v>
      </c>
      <c r="AJ47" s="56">
        <f t="shared" si="50"/>
        <v>52.7</v>
      </c>
      <c r="AK47" s="161">
        <f>RCFs!$C$27</f>
        <v>16.2</v>
      </c>
      <c r="AL47" s="237">
        <f t="shared" si="51"/>
        <v>41.6</v>
      </c>
      <c r="AM47" s="161">
        <f>RCFs!$C$33</f>
        <v>12.824999999999999</v>
      </c>
      <c r="AN47" s="61">
        <f t="shared" si="52"/>
        <v>62.4</v>
      </c>
      <c r="AO47" s="162">
        <f t="shared" si="53"/>
        <v>41.9</v>
      </c>
      <c r="AP47" s="161">
        <f>RCFs!$C$35</f>
        <v>12.92</v>
      </c>
      <c r="AQ47" s="61">
        <f t="shared" si="54"/>
        <v>50.2</v>
      </c>
      <c r="AR47" s="61">
        <f t="shared" si="54"/>
        <v>56.5</v>
      </c>
      <c r="AS47" s="162">
        <f t="shared" si="64"/>
        <v>42.6</v>
      </c>
      <c r="AT47" s="161">
        <f>RCFs!$C$37</f>
        <v>13.11</v>
      </c>
      <c r="AU47" s="162">
        <f t="shared" si="64"/>
        <v>41.7</v>
      </c>
      <c r="AV47" s="161">
        <f>RCFs!$C$39</f>
        <v>12.85</v>
      </c>
      <c r="AW47" s="161">
        <f t="shared" ref="AW47" si="72">ROUNDDOWN(AX47*$C47,1)</f>
        <v>41.2</v>
      </c>
      <c r="AX47" s="161">
        <f>RCFs!$C$41</f>
        <v>12.682</v>
      </c>
      <c r="AY47" s="84"/>
      <c r="AZ47" s="84"/>
      <c r="BA47" s="84"/>
      <c r="BB47" s="84"/>
      <c r="BC47" s="84"/>
      <c r="BD47" s="84"/>
      <c r="BE47" s="84"/>
      <c r="BF47" s="84"/>
      <c r="BG47" s="84"/>
      <c r="BH47" s="84"/>
      <c r="BI47" s="85"/>
      <c r="BJ47" s="85"/>
      <c r="BK47" s="85"/>
      <c r="BL47" s="85"/>
      <c r="BM47" s="85"/>
      <c r="BN47" s="85"/>
      <c r="BO47" s="85"/>
      <c r="BP47" s="85"/>
      <c r="BQ47" s="85"/>
      <c r="BR47" s="85"/>
    </row>
    <row r="48" spans="1:70" s="86" customFormat="1" x14ac:dyDescent="0.2">
      <c r="A48" s="83" t="s">
        <v>98</v>
      </c>
      <c r="B48" s="63" t="s">
        <v>38</v>
      </c>
      <c r="C48" s="64">
        <v>80</v>
      </c>
      <c r="D48" s="56">
        <f t="shared" si="44"/>
        <v>3494.3</v>
      </c>
      <c r="E48" s="161">
        <f>RCFs!$C$43</f>
        <v>43.679000000000002</v>
      </c>
      <c r="F48" s="56">
        <f t="shared" si="56"/>
        <v>1005</v>
      </c>
      <c r="G48" s="161">
        <f>RCFs!$C$5</f>
        <v>12.563000000000001</v>
      </c>
      <c r="H48" s="56">
        <f t="shared" si="59"/>
        <v>1005</v>
      </c>
      <c r="I48" s="161">
        <f>RCFs!$C$5</f>
        <v>12.563000000000001</v>
      </c>
      <c r="J48" s="65">
        <f t="shared" si="45"/>
        <v>1105.5</v>
      </c>
      <c r="K48" s="65">
        <f t="shared" si="45"/>
        <v>1356.8</v>
      </c>
      <c r="L48" s="65">
        <f t="shared" si="45"/>
        <v>1507.6</v>
      </c>
      <c r="M48" s="65">
        <f t="shared" si="45"/>
        <v>2010.1</v>
      </c>
      <c r="N48" s="65">
        <f t="shared" si="45"/>
        <v>2160.8000000000002</v>
      </c>
      <c r="O48" s="56">
        <f t="shared" si="60"/>
        <v>986.4</v>
      </c>
      <c r="P48" s="55">
        <f>RCFs!$C$7</f>
        <v>12.33</v>
      </c>
      <c r="Q48" s="65">
        <f t="shared" si="61"/>
        <v>1282.3</v>
      </c>
      <c r="R48" s="65">
        <f t="shared" si="61"/>
        <v>1479.6</v>
      </c>
      <c r="S48" s="56">
        <f t="shared" si="62"/>
        <v>975.9</v>
      </c>
      <c r="T48" s="55">
        <f>RCFs!$C$9</f>
        <v>12.199</v>
      </c>
      <c r="U48" s="56">
        <f t="shared" si="46"/>
        <v>975.9</v>
      </c>
      <c r="V48" s="161">
        <f t="shared" si="63"/>
        <v>12.199</v>
      </c>
      <c r="W48" s="65">
        <f t="shared" si="47"/>
        <v>1073.5</v>
      </c>
      <c r="X48" s="65">
        <f t="shared" si="47"/>
        <v>1337</v>
      </c>
      <c r="Y48" s="65">
        <f t="shared" si="47"/>
        <v>1581</v>
      </c>
      <c r="Z48" s="65">
        <f t="shared" si="47"/>
        <v>1434.6</v>
      </c>
      <c r="AA48" s="65">
        <f t="shared" si="47"/>
        <v>2117.6999999999998</v>
      </c>
      <c r="AB48" s="65">
        <f t="shared" si="47"/>
        <v>2927.8</v>
      </c>
      <c r="AC48" s="56">
        <f t="shared" si="66"/>
        <v>987.2</v>
      </c>
      <c r="AD48" s="55">
        <f>RCFs!$C$13</f>
        <v>12.34</v>
      </c>
      <c r="AE48" s="61">
        <f t="shared" si="48"/>
        <v>1628.9</v>
      </c>
      <c r="AF48" s="61">
        <f t="shared" si="48"/>
        <v>2073.1</v>
      </c>
      <c r="AG48" s="61">
        <f t="shared" si="48"/>
        <v>2961.6</v>
      </c>
      <c r="AH48" s="56">
        <f t="shared" si="49"/>
        <v>975.4</v>
      </c>
      <c r="AI48" s="161">
        <f>RCFs!$C$23</f>
        <v>12.193</v>
      </c>
      <c r="AJ48" s="56">
        <f t="shared" si="50"/>
        <v>1296</v>
      </c>
      <c r="AK48" s="161">
        <f>RCFs!$C$27</f>
        <v>16.2</v>
      </c>
      <c r="AL48" s="237">
        <f t="shared" si="51"/>
        <v>1026</v>
      </c>
      <c r="AM48" s="161">
        <f>RCFs!$C$33</f>
        <v>12.824999999999999</v>
      </c>
      <c r="AN48" s="61">
        <f t="shared" si="52"/>
        <v>1539</v>
      </c>
      <c r="AO48" s="162">
        <f t="shared" si="53"/>
        <v>1033.5999999999999</v>
      </c>
      <c r="AP48" s="161">
        <f>RCFs!$C$35</f>
        <v>12.92</v>
      </c>
      <c r="AQ48" s="61">
        <f t="shared" si="54"/>
        <v>1240.3</v>
      </c>
      <c r="AR48" s="61">
        <f t="shared" si="54"/>
        <v>1395.3</v>
      </c>
      <c r="AS48" s="162">
        <f t="shared" si="64"/>
        <v>1048.8</v>
      </c>
      <c r="AT48" s="161">
        <f>RCFs!$C$37</f>
        <v>13.11</v>
      </c>
      <c r="AU48" s="162">
        <f t="shared" si="64"/>
        <v>1028</v>
      </c>
      <c r="AV48" s="161">
        <f>RCFs!$C$39</f>
        <v>12.85</v>
      </c>
      <c r="AW48" s="161">
        <f t="shared" ref="AW48" si="73">ROUNDDOWN(AX48*$C48,1)</f>
        <v>1014.5</v>
      </c>
      <c r="AX48" s="161">
        <f>RCFs!$C$41</f>
        <v>12.682</v>
      </c>
      <c r="AY48" s="84"/>
      <c r="AZ48" s="84"/>
      <c r="BA48" s="84"/>
      <c r="BB48" s="84"/>
      <c r="BC48" s="84"/>
      <c r="BD48" s="84"/>
      <c r="BE48" s="84"/>
      <c r="BF48" s="84"/>
      <c r="BG48" s="84"/>
      <c r="BH48" s="84"/>
      <c r="BI48" s="85"/>
      <c r="BJ48" s="85"/>
      <c r="BK48" s="85"/>
      <c r="BL48" s="85"/>
      <c r="BM48" s="85"/>
      <c r="BN48" s="85"/>
      <c r="BO48" s="85"/>
      <c r="BP48" s="85"/>
      <c r="BQ48" s="85"/>
      <c r="BR48" s="85"/>
    </row>
    <row r="49" spans="1:70" s="86" customFormat="1" x14ac:dyDescent="0.2">
      <c r="A49" s="83" t="s">
        <v>99</v>
      </c>
      <c r="B49" s="63" t="s">
        <v>39</v>
      </c>
      <c r="C49" s="64">
        <v>1.9</v>
      </c>
      <c r="D49" s="56">
        <f t="shared" si="44"/>
        <v>83</v>
      </c>
      <c r="E49" s="161">
        <f>RCFs!$C$43</f>
        <v>43.679000000000002</v>
      </c>
      <c r="F49" s="56">
        <f t="shared" si="56"/>
        <v>23.9</v>
      </c>
      <c r="G49" s="161">
        <f>RCFs!$C$5</f>
        <v>12.563000000000001</v>
      </c>
      <c r="H49" s="56">
        <f t="shared" si="59"/>
        <v>23.9</v>
      </c>
      <c r="I49" s="161">
        <f>RCFs!$C$5</f>
        <v>12.563000000000001</v>
      </c>
      <c r="J49" s="65">
        <f t="shared" ref="J49:N58" si="74">ROUND($C49*$I49*J$6,1)</f>
        <v>26.3</v>
      </c>
      <c r="K49" s="65">
        <f t="shared" si="74"/>
        <v>32.200000000000003</v>
      </c>
      <c r="L49" s="65">
        <f t="shared" si="74"/>
        <v>35.799999999999997</v>
      </c>
      <c r="M49" s="65">
        <f t="shared" si="74"/>
        <v>47.7</v>
      </c>
      <c r="N49" s="65">
        <f t="shared" si="74"/>
        <v>51.3</v>
      </c>
      <c r="O49" s="56">
        <f t="shared" si="60"/>
        <v>23.4</v>
      </c>
      <c r="P49" s="55">
        <f>RCFs!$C$7</f>
        <v>12.33</v>
      </c>
      <c r="Q49" s="65">
        <f t="shared" si="61"/>
        <v>30.4</v>
      </c>
      <c r="R49" s="65">
        <f t="shared" si="61"/>
        <v>35.1</v>
      </c>
      <c r="S49" s="56">
        <f t="shared" si="62"/>
        <v>23.1</v>
      </c>
      <c r="T49" s="55">
        <f>RCFs!$C$9</f>
        <v>12.199</v>
      </c>
      <c r="U49" s="56">
        <f t="shared" si="46"/>
        <v>23.2</v>
      </c>
      <c r="V49" s="161">
        <f t="shared" si="63"/>
        <v>12.199</v>
      </c>
      <c r="W49" s="65">
        <f t="shared" si="47"/>
        <v>25.5</v>
      </c>
      <c r="X49" s="65">
        <f t="shared" si="47"/>
        <v>31.8</v>
      </c>
      <c r="Y49" s="65">
        <f t="shared" si="47"/>
        <v>37.5</v>
      </c>
      <c r="Z49" s="65">
        <f t="shared" si="47"/>
        <v>34.1</v>
      </c>
      <c r="AA49" s="65">
        <f t="shared" si="47"/>
        <v>50.3</v>
      </c>
      <c r="AB49" s="65">
        <f t="shared" si="47"/>
        <v>69.5</v>
      </c>
      <c r="AC49" s="56">
        <f t="shared" si="66"/>
        <v>23.4</v>
      </c>
      <c r="AD49" s="55">
        <f>RCFs!$C$13</f>
        <v>12.34</v>
      </c>
      <c r="AE49" s="61">
        <f t="shared" si="48"/>
        <v>38.6</v>
      </c>
      <c r="AF49" s="61">
        <f t="shared" si="48"/>
        <v>49.1</v>
      </c>
      <c r="AG49" s="61">
        <f t="shared" si="48"/>
        <v>70.2</v>
      </c>
      <c r="AH49" s="56">
        <f t="shared" si="49"/>
        <v>23.1</v>
      </c>
      <c r="AI49" s="161">
        <f>RCFs!$C$23</f>
        <v>12.193</v>
      </c>
      <c r="AJ49" s="56">
        <f t="shared" si="50"/>
        <v>30.8</v>
      </c>
      <c r="AK49" s="161">
        <f>RCFs!$C$27</f>
        <v>16.2</v>
      </c>
      <c r="AL49" s="237">
        <f t="shared" si="51"/>
        <v>24.3</v>
      </c>
      <c r="AM49" s="161">
        <f>RCFs!$C$33</f>
        <v>12.824999999999999</v>
      </c>
      <c r="AN49" s="61">
        <f t="shared" si="52"/>
        <v>36.4</v>
      </c>
      <c r="AO49" s="162">
        <f t="shared" si="53"/>
        <v>24.5</v>
      </c>
      <c r="AP49" s="161">
        <f>RCFs!$C$35</f>
        <v>12.92</v>
      </c>
      <c r="AQ49" s="61">
        <f t="shared" si="54"/>
        <v>29.4</v>
      </c>
      <c r="AR49" s="61">
        <f t="shared" si="54"/>
        <v>33</v>
      </c>
      <c r="AS49" s="162">
        <f t="shared" si="64"/>
        <v>24.9</v>
      </c>
      <c r="AT49" s="161">
        <f>RCFs!$C$37</f>
        <v>13.11</v>
      </c>
      <c r="AU49" s="162">
        <f t="shared" si="64"/>
        <v>24.4</v>
      </c>
      <c r="AV49" s="161">
        <f>RCFs!$C$39</f>
        <v>12.85</v>
      </c>
      <c r="AW49" s="161">
        <f t="shared" ref="AW49" si="75">ROUNDDOWN(AX49*$C49,1)</f>
        <v>24</v>
      </c>
      <c r="AX49" s="161">
        <f>RCFs!$C$41</f>
        <v>12.682</v>
      </c>
      <c r="AY49" s="84"/>
      <c r="AZ49" s="84"/>
      <c r="BA49" s="84"/>
      <c r="BB49" s="84"/>
      <c r="BC49" s="84"/>
      <c r="BD49" s="84"/>
      <c r="BE49" s="84"/>
      <c r="BF49" s="84"/>
      <c r="BG49" s="84"/>
      <c r="BH49" s="84"/>
      <c r="BI49" s="85"/>
      <c r="BJ49" s="85"/>
      <c r="BK49" s="85"/>
      <c r="BL49" s="85"/>
      <c r="BM49" s="85"/>
      <c r="BN49" s="85"/>
      <c r="BO49" s="85"/>
      <c r="BP49" s="85"/>
      <c r="BQ49" s="85"/>
      <c r="BR49" s="85"/>
    </row>
    <row r="50" spans="1:70" s="86" customFormat="1" x14ac:dyDescent="0.2">
      <c r="A50" s="83" t="s">
        <v>100</v>
      </c>
      <c r="B50" s="63" t="s">
        <v>40</v>
      </c>
      <c r="C50" s="64">
        <v>20</v>
      </c>
      <c r="D50" s="56">
        <f t="shared" si="44"/>
        <v>873.6</v>
      </c>
      <c r="E50" s="161">
        <f>RCFs!$C$43</f>
        <v>43.679000000000002</v>
      </c>
      <c r="F50" s="56">
        <f t="shared" si="56"/>
        <v>251.3</v>
      </c>
      <c r="G50" s="161">
        <f>RCFs!$C$5</f>
        <v>12.563000000000001</v>
      </c>
      <c r="H50" s="56">
        <f t="shared" si="59"/>
        <v>251.3</v>
      </c>
      <c r="I50" s="161">
        <f>RCFs!$C$5</f>
        <v>12.563000000000001</v>
      </c>
      <c r="J50" s="65">
        <f t="shared" si="74"/>
        <v>276.39999999999998</v>
      </c>
      <c r="K50" s="65">
        <f t="shared" si="74"/>
        <v>339.2</v>
      </c>
      <c r="L50" s="65">
        <f t="shared" si="74"/>
        <v>376.9</v>
      </c>
      <c r="M50" s="65">
        <f t="shared" si="74"/>
        <v>502.5</v>
      </c>
      <c r="N50" s="65">
        <f t="shared" si="74"/>
        <v>540.20000000000005</v>
      </c>
      <c r="O50" s="56">
        <f t="shared" si="60"/>
        <v>246.6</v>
      </c>
      <c r="P50" s="55">
        <f>RCFs!$C$7</f>
        <v>12.33</v>
      </c>
      <c r="Q50" s="65">
        <f t="shared" si="61"/>
        <v>320.5</v>
      </c>
      <c r="R50" s="65">
        <f t="shared" si="61"/>
        <v>369.9</v>
      </c>
      <c r="S50" s="56">
        <f t="shared" si="62"/>
        <v>243.9</v>
      </c>
      <c r="T50" s="55">
        <f>RCFs!$C$9</f>
        <v>12.199</v>
      </c>
      <c r="U50" s="56">
        <f t="shared" si="46"/>
        <v>244</v>
      </c>
      <c r="V50" s="161">
        <f t="shared" si="63"/>
        <v>12.199</v>
      </c>
      <c r="W50" s="65">
        <f t="shared" si="47"/>
        <v>268.39999999999998</v>
      </c>
      <c r="X50" s="65">
        <f t="shared" si="47"/>
        <v>334.3</v>
      </c>
      <c r="Y50" s="65">
        <f t="shared" si="47"/>
        <v>395.2</v>
      </c>
      <c r="Z50" s="65">
        <f t="shared" si="47"/>
        <v>358.7</v>
      </c>
      <c r="AA50" s="65">
        <f t="shared" si="47"/>
        <v>529.4</v>
      </c>
      <c r="AB50" s="65">
        <f t="shared" si="47"/>
        <v>731.9</v>
      </c>
      <c r="AC50" s="56">
        <f t="shared" si="66"/>
        <v>246.8</v>
      </c>
      <c r="AD50" s="55">
        <f>RCFs!$C$13</f>
        <v>12.34</v>
      </c>
      <c r="AE50" s="61">
        <f t="shared" si="48"/>
        <v>407.2</v>
      </c>
      <c r="AF50" s="61">
        <f t="shared" si="48"/>
        <v>518.29999999999995</v>
      </c>
      <c r="AG50" s="61">
        <f t="shared" si="48"/>
        <v>740.4</v>
      </c>
      <c r="AH50" s="56">
        <f t="shared" si="49"/>
        <v>243.8</v>
      </c>
      <c r="AI50" s="161">
        <f>RCFs!$C$23</f>
        <v>12.193</v>
      </c>
      <c r="AJ50" s="56">
        <f t="shared" si="50"/>
        <v>324</v>
      </c>
      <c r="AK50" s="161">
        <f>RCFs!$C$27</f>
        <v>16.2</v>
      </c>
      <c r="AL50" s="237">
        <f t="shared" si="51"/>
        <v>256.5</v>
      </c>
      <c r="AM50" s="161">
        <f>RCFs!$C$33</f>
        <v>12.824999999999999</v>
      </c>
      <c r="AN50" s="61">
        <f t="shared" si="52"/>
        <v>384.7</v>
      </c>
      <c r="AO50" s="162">
        <f t="shared" si="53"/>
        <v>258.39999999999998</v>
      </c>
      <c r="AP50" s="161">
        <f>RCFs!$C$35</f>
        <v>12.92</v>
      </c>
      <c r="AQ50" s="61">
        <f t="shared" si="54"/>
        <v>310</v>
      </c>
      <c r="AR50" s="61">
        <f t="shared" si="54"/>
        <v>348.8</v>
      </c>
      <c r="AS50" s="162">
        <f t="shared" si="64"/>
        <v>262.2</v>
      </c>
      <c r="AT50" s="161">
        <f>RCFs!$C$37</f>
        <v>13.11</v>
      </c>
      <c r="AU50" s="162">
        <f t="shared" si="64"/>
        <v>257</v>
      </c>
      <c r="AV50" s="161">
        <f>RCFs!$C$39</f>
        <v>12.85</v>
      </c>
      <c r="AW50" s="161">
        <f t="shared" ref="AW50" si="76">ROUNDDOWN(AX50*$C50,1)</f>
        <v>253.6</v>
      </c>
      <c r="AX50" s="161">
        <f>RCFs!$C$41</f>
        <v>12.682</v>
      </c>
      <c r="AY50" s="84"/>
      <c r="AZ50" s="84"/>
      <c r="BA50" s="84"/>
      <c r="BB50" s="84"/>
      <c r="BC50" s="84"/>
      <c r="BD50" s="84"/>
      <c r="BE50" s="84"/>
      <c r="BF50" s="84"/>
      <c r="BG50" s="84"/>
      <c r="BH50" s="84"/>
      <c r="BI50" s="85"/>
      <c r="BJ50" s="85"/>
      <c r="BK50" s="85"/>
      <c r="BL50" s="85"/>
      <c r="BM50" s="85"/>
      <c r="BN50" s="85"/>
      <c r="BO50" s="85"/>
      <c r="BP50" s="85"/>
      <c r="BQ50" s="85"/>
      <c r="BR50" s="85"/>
    </row>
    <row r="51" spans="1:70" s="86" customFormat="1" x14ac:dyDescent="0.2">
      <c r="A51" s="83" t="s">
        <v>101</v>
      </c>
      <c r="B51" s="63" t="s">
        <v>41</v>
      </c>
      <c r="C51" s="64">
        <v>14</v>
      </c>
      <c r="D51" s="56">
        <f t="shared" si="44"/>
        <v>611.5</v>
      </c>
      <c r="E51" s="161">
        <f>RCFs!$C$43</f>
        <v>43.679000000000002</v>
      </c>
      <c r="F51" s="56">
        <f t="shared" si="56"/>
        <v>175.9</v>
      </c>
      <c r="G51" s="161">
        <f>RCFs!$C$5</f>
        <v>12.563000000000001</v>
      </c>
      <c r="H51" s="56">
        <f t="shared" si="59"/>
        <v>175.9</v>
      </c>
      <c r="I51" s="161">
        <f>RCFs!$C$5</f>
        <v>12.563000000000001</v>
      </c>
      <c r="J51" s="65">
        <f t="shared" si="74"/>
        <v>193.5</v>
      </c>
      <c r="K51" s="65">
        <f t="shared" si="74"/>
        <v>237.4</v>
      </c>
      <c r="L51" s="65">
        <f t="shared" si="74"/>
        <v>263.8</v>
      </c>
      <c r="M51" s="65">
        <f t="shared" si="74"/>
        <v>351.8</v>
      </c>
      <c r="N51" s="65">
        <f t="shared" si="74"/>
        <v>378.1</v>
      </c>
      <c r="O51" s="56">
        <f t="shared" si="60"/>
        <v>172.6</v>
      </c>
      <c r="P51" s="55">
        <f>RCFs!$C$7</f>
        <v>12.33</v>
      </c>
      <c r="Q51" s="65">
        <f t="shared" si="61"/>
        <v>224.3</v>
      </c>
      <c r="R51" s="65">
        <f t="shared" si="61"/>
        <v>258.89999999999998</v>
      </c>
      <c r="S51" s="56">
        <f t="shared" si="62"/>
        <v>170.7</v>
      </c>
      <c r="T51" s="55">
        <f>RCFs!$C$9</f>
        <v>12.199</v>
      </c>
      <c r="U51" s="56">
        <f t="shared" si="46"/>
        <v>170.8</v>
      </c>
      <c r="V51" s="161">
        <f t="shared" si="63"/>
        <v>12.199</v>
      </c>
      <c r="W51" s="65">
        <f t="shared" ref="W51:Z70" si="77">ROUND($C51*$V51*W$6,1)</f>
        <v>187.9</v>
      </c>
      <c r="X51" s="65">
        <f t="shared" si="77"/>
        <v>234</v>
      </c>
      <c r="Y51" s="65">
        <f t="shared" si="77"/>
        <v>276.7</v>
      </c>
      <c r="Z51" s="65">
        <f t="shared" si="77"/>
        <v>251.1</v>
      </c>
      <c r="AA51" s="65">
        <v>1</v>
      </c>
      <c r="AB51" s="65">
        <f t="shared" ref="AB51:AB82" si="78">ROUND($C51*$V51*AB$6,1)</f>
        <v>512.4</v>
      </c>
      <c r="AC51" s="56">
        <f t="shared" si="66"/>
        <v>172.8</v>
      </c>
      <c r="AD51" s="55">
        <f>RCFs!$C$13</f>
        <v>12.34</v>
      </c>
      <c r="AE51" s="61">
        <f t="shared" si="48"/>
        <v>285.10000000000002</v>
      </c>
      <c r="AF51" s="61">
        <f t="shared" si="48"/>
        <v>362.9</v>
      </c>
      <c r="AG51" s="61">
        <f t="shared" si="48"/>
        <v>518.4</v>
      </c>
      <c r="AH51" s="56">
        <f t="shared" si="49"/>
        <v>170.7</v>
      </c>
      <c r="AI51" s="161">
        <f>RCFs!$C$23</f>
        <v>12.193</v>
      </c>
      <c r="AJ51" s="56">
        <f t="shared" si="50"/>
        <v>226.8</v>
      </c>
      <c r="AK51" s="161">
        <f>RCFs!$C$27</f>
        <v>16.2</v>
      </c>
      <c r="AL51" s="237">
        <f t="shared" si="51"/>
        <v>179.5</v>
      </c>
      <c r="AM51" s="161">
        <f>RCFs!$C$33</f>
        <v>12.824999999999999</v>
      </c>
      <c r="AN51" s="61">
        <f t="shared" si="52"/>
        <v>269.2</v>
      </c>
      <c r="AO51" s="162">
        <f t="shared" si="53"/>
        <v>180.8</v>
      </c>
      <c r="AP51" s="161">
        <f>RCFs!$C$35</f>
        <v>12.92</v>
      </c>
      <c r="AQ51" s="61">
        <f t="shared" si="54"/>
        <v>216.9</v>
      </c>
      <c r="AR51" s="61">
        <f t="shared" si="54"/>
        <v>244</v>
      </c>
      <c r="AS51" s="162">
        <f t="shared" si="64"/>
        <v>183.5</v>
      </c>
      <c r="AT51" s="161">
        <f>RCFs!$C$37</f>
        <v>13.11</v>
      </c>
      <c r="AU51" s="162">
        <f t="shared" si="64"/>
        <v>179.9</v>
      </c>
      <c r="AV51" s="161">
        <f>RCFs!$C$39</f>
        <v>12.85</v>
      </c>
      <c r="AW51" s="161">
        <f t="shared" ref="AW51" si="79">ROUNDDOWN(AX51*$C51,1)</f>
        <v>177.5</v>
      </c>
      <c r="AX51" s="161">
        <f>RCFs!$C$41</f>
        <v>12.682</v>
      </c>
      <c r="AY51" s="84"/>
      <c r="AZ51" s="84"/>
      <c r="BA51" s="84"/>
      <c r="BB51" s="84"/>
      <c r="BC51" s="84"/>
      <c r="BD51" s="84"/>
      <c r="BE51" s="84"/>
      <c r="BF51" s="84"/>
      <c r="BG51" s="84"/>
      <c r="BH51" s="84"/>
      <c r="BI51" s="85"/>
      <c r="BJ51" s="85"/>
      <c r="BK51" s="85"/>
      <c r="BL51" s="85"/>
      <c r="BM51" s="85"/>
      <c r="BN51" s="85"/>
      <c r="BO51" s="85"/>
      <c r="BP51" s="85"/>
      <c r="BQ51" s="85"/>
      <c r="BR51" s="85"/>
    </row>
    <row r="52" spans="1:70" s="86" customFormat="1" x14ac:dyDescent="0.2">
      <c r="A52" s="83" t="s">
        <v>102</v>
      </c>
      <c r="B52" s="63" t="s">
        <v>42</v>
      </c>
      <c r="C52" s="64">
        <v>27</v>
      </c>
      <c r="D52" s="56">
        <f t="shared" si="44"/>
        <v>1179.3</v>
      </c>
      <c r="E52" s="161">
        <f>RCFs!$C$43</f>
        <v>43.679000000000002</v>
      </c>
      <c r="F52" s="56">
        <f t="shared" si="56"/>
        <v>339.2</v>
      </c>
      <c r="G52" s="161">
        <f>RCFs!$C$5</f>
        <v>12.563000000000001</v>
      </c>
      <c r="H52" s="56">
        <f t="shared" si="59"/>
        <v>339.2</v>
      </c>
      <c r="I52" s="161">
        <f>RCFs!$C$5</f>
        <v>12.563000000000001</v>
      </c>
      <c r="J52" s="65">
        <f t="shared" si="74"/>
        <v>373.1</v>
      </c>
      <c r="K52" s="65">
        <f t="shared" si="74"/>
        <v>457.9</v>
      </c>
      <c r="L52" s="65">
        <f t="shared" si="74"/>
        <v>508.8</v>
      </c>
      <c r="M52" s="65">
        <f t="shared" si="74"/>
        <v>678.4</v>
      </c>
      <c r="N52" s="65">
        <f t="shared" si="74"/>
        <v>729.3</v>
      </c>
      <c r="O52" s="56">
        <f t="shared" si="60"/>
        <v>332.9</v>
      </c>
      <c r="P52" s="55">
        <f>RCFs!$C$7</f>
        <v>12.33</v>
      </c>
      <c r="Q52" s="65">
        <f t="shared" si="61"/>
        <v>432.7</v>
      </c>
      <c r="R52" s="65">
        <f t="shared" si="61"/>
        <v>499.3</v>
      </c>
      <c r="S52" s="56">
        <f t="shared" si="62"/>
        <v>329.3</v>
      </c>
      <c r="T52" s="55">
        <f>RCFs!$C$9</f>
        <v>12.199</v>
      </c>
      <c r="U52" s="56">
        <f t="shared" si="46"/>
        <v>329.4</v>
      </c>
      <c r="V52" s="161">
        <f t="shared" si="63"/>
        <v>12.199</v>
      </c>
      <c r="W52" s="65">
        <f t="shared" si="77"/>
        <v>362.3</v>
      </c>
      <c r="X52" s="65">
        <f t="shared" si="77"/>
        <v>451.2</v>
      </c>
      <c r="Y52" s="65">
        <f t="shared" si="77"/>
        <v>533.6</v>
      </c>
      <c r="Z52" s="65">
        <f t="shared" si="77"/>
        <v>484.2</v>
      </c>
      <c r="AA52" s="65">
        <f t="shared" ref="AA52:AA83" si="80">ROUND($C52*$V52*AA$6,1)</f>
        <v>714.7</v>
      </c>
      <c r="AB52" s="65">
        <f t="shared" si="78"/>
        <v>988.1</v>
      </c>
      <c r="AC52" s="56">
        <f t="shared" si="66"/>
        <v>333.2</v>
      </c>
      <c r="AD52" s="55">
        <f>RCFs!$C$13</f>
        <v>12.34</v>
      </c>
      <c r="AE52" s="61">
        <f t="shared" si="48"/>
        <v>549.79999999999995</v>
      </c>
      <c r="AF52" s="61">
        <f t="shared" si="48"/>
        <v>699.7</v>
      </c>
      <c r="AG52" s="61">
        <f t="shared" si="48"/>
        <v>999.6</v>
      </c>
      <c r="AH52" s="56">
        <f t="shared" si="49"/>
        <v>329.2</v>
      </c>
      <c r="AI52" s="161">
        <f>RCFs!$C$23</f>
        <v>12.193</v>
      </c>
      <c r="AJ52" s="56">
        <f t="shared" si="50"/>
        <v>437.4</v>
      </c>
      <c r="AK52" s="161">
        <f>RCFs!$C$27</f>
        <v>16.2</v>
      </c>
      <c r="AL52" s="237">
        <f t="shared" si="51"/>
        <v>346.2</v>
      </c>
      <c r="AM52" s="161">
        <f>RCFs!$C$33</f>
        <v>12.824999999999999</v>
      </c>
      <c r="AN52" s="61">
        <f t="shared" si="52"/>
        <v>519.29999999999995</v>
      </c>
      <c r="AO52" s="162">
        <f t="shared" si="53"/>
        <v>348.8</v>
      </c>
      <c r="AP52" s="161">
        <f>RCFs!$C$35</f>
        <v>12.92</v>
      </c>
      <c r="AQ52" s="61">
        <f t="shared" si="54"/>
        <v>418.5</v>
      </c>
      <c r="AR52" s="61">
        <f t="shared" si="54"/>
        <v>470.8</v>
      </c>
      <c r="AS52" s="162">
        <f t="shared" si="64"/>
        <v>353.9</v>
      </c>
      <c r="AT52" s="161">
        <f>RCFs!$C$37</f>
        <v>13.11</v>
      </c>
      <c r="AU52" s="162">
        <f t="shared" si="64"/>
        <v>346.9</v>
      </c>
      <c r="AV52" s="161">
        <f>RCFs!$C$39</f>
        <v>12.85</v>
      </c>
      <c r="AW52" s="161">
        <f t="shared" ref="AW52" si="81">ROUNDDOWN(AX52*$C52,1)</f>
        <v>342.4</v>
      </c>
      <c r="AX52" s="161">
        <f>RCFs!$C$41</f>
        <v>12.682</v>
      </c>
      <c r="AY52" s="84"/>
      <c r="AZ52" s="84"/>
      <c r="BA52" s="84"/>
      <c r="BB52" s="84"/>
      <c r="BC52" s="84"/>
      <c r="BD52" s="84"/>
      <c r="BE52" s="84"/>
      <c r="BF52" s="84"/>
      <c r="BG52" s="84"/>
      <c r="BH52" s="84"/>
      <c r="BI52" s="85"/>
      <c r="BJ52" s="85"/>
      <c r="BK52" s="85"/>
      <c r="BL52" s="85"/>
      <c r="BM52" s="85"/>
      <c r="BN52" s="85"/>
      <c r="BO52" s="85"/>
      <c r="BP52" s="85"/>
      <c r="BQ52" s="85"/>
      <c r="BR52" s="85"/>
    </row>
    <row r="53" spans="1:70" s="86" customFormat="1" x14ac:dyDescent="0.2">
      <c r="A53" s="83">
        <v>1063</v>
      </c>
      <c r="B53" s="63" t="s">
        <v>43</v>
      </c>
      <c r="C53" s="64">
        <v>10</v>
      </c>
      <c r="D53" s="56">
        <f t="shared" si="44"/>
        <v>436.8</v>
      </c>
      <c r="E53" s="161">
        <f>RCFs!$C$43</f>
        <v>43.679000000000002</v>
      </c>
      <c r="F53" s="56">
        <f t="shared" si="56"/>
        <v>125.6</v>
      </c>
      <c r="G53" s="161">
        <f>RCFs!$C$5</f>
        <v>12.563000000000001</v>
      </c>
      <c r="H53" s="56">
        <f t="shared" si="59"/>
        <v>125.6</v>
      </c>
      <c r="I53" s="161">
        <f>RCFs!$C$5</f>
        <v>12.563000000000001</v>
      </c>
      <c r="J53" s="65">
        <f t="shared" si="74"/>
        <v>138.19999999999999</v>
      </c>
      <c r="K53" s="65">
        <f t="shared" si="74"/>
        <v>169.6</v>
      </c>
      <c r="L53" s="65">
        <f t="shared" si="74"/>
        <v>188.4</v>
      </c>
      <c r="M53" s="65">
        <f t="shared" si="74"/>
        <v>251.3</v>
      </c>
      <c r="N53" s="65">
        <f t="shared" si="74"/>
        <v>270.10000000000002</v>
      </c>
      <c r="O53" s="56">
        <f t="shared" si="60"/>
        <v>123.3</v>
      </c>
      <c r="P53" s="55">
        <f>RCFs!$C$7</f>
        <v>12.33</v>
      </c>
      <c r="Q53" s="65">
        <f t="shared" si="61"/>
        <v>160.19999999999999</v>
      </c>
      <c r="R53" s="65">
        <f t="shared" si="61"/>
        <v>184.9</v>
      </c>
      <c r="S53" s="56">
        <f t="shared" si="62"/>
        <v>121.9</v>
      </c>
      <c r="T53" s="55">
        <f>RCFs!$C$9</f>
        <v>12.199</v>
      </c>
      <c r="U53" s="56">
        <f t="shared" si="46"/>
        <v>122</v>
      </c>
      <c r="V53" s="161">
        <f t="shared" si="63"/>
        <v>12.199</v>
      </c>
      <c r="W53" s="65">
        <f t="shared" si="77"/>
        <v>134.19999999999999</v>
      </c>
      <c r="X53" s="65">
        <f t="shared" si="77"/>
        <v>167.1</v>
      </c>
      <c r="Y53" s="65">
        <f t="shared" si="77"/>
        <v>197.6</v>
      </c>
      <c r="Z53" s="65">
        <f t="shared" si="77"/>
        <v>179.3</v>
      </c>
      <c r="AA53" s="65">
        <f t="shared" si="80"/>
        <v>264.7</v>
      </c>
      <c r="AB53" s="65">
        <f t="shared" si="78"/>
        <v>366</v>
      </c>
      <c r="AC53" s="56">
        <f t="shared" si="66"/>
        <v>123.4</v>
      </c>
      <c r="AD53" s="55">
        <f>RCFs!$C$13</f>
        <v>12.34</v>
      </c>
      <c r="AE53" s="61">
        <f t="shared" si="48"/>
        <v>203.6</v>
      </c>
      <c r="AF53" s="61">
        <f t="shared" si="48"/>
        <v>259.10000000000002</v>
      </c>
      <c r="AG53" s="61">
        <f t="shared" si="48"/>
        <v>370.2</v>
      </c>
      <c r="AH53" s="56">
        <f t="shared" si="49"/>
        <v>121.9</v>
      </c>
      <c r="AI53" s="161">
        <f>RCFs!$C$23</f>
        <v>12.193</v>
      </c>
      <c r="AJ53" s="56">
        <f t="shared" si="50"/>
        <v>162</v>
      </c>
      <c r="AK53" s="161">
        <f>RCFs!$C$27</f>
        <v>16.2</v>
      </c>
      <c r="AL53" s="237">
        <f t="shared" si="51"/>
        <v>128.19999999999999</v>
      </c>
      <c r="AM53" s="161">
        <f>RCFs!$C$33</f>
        <v>12.824999999999999</v>
      </c>
      <c r="AN53" s="61">
        <f t="shared" si="52"/>
        <v>192.3</v>
      </c>
      <c r="AO53" s="162">
        <f t="shared" si="53"/>
        <v>129.19999999999999</v>
      </c>
      <c r="AP53" s="161">
        <f>RCFs!$C$35</f>
        <v>12.92</v>
      </c>
      <c r="AQ53" s="61">
        <f t="shared" si="54"/>
        <v>155</v>
      </c>
      <c r="AR53" s="61">
        <f t="shared" si="54"/>
        <v>174.4</v>
      </c>
      <c r="AS53" s="162">
        <f t="shared" si="64"/>
        <v>131.1</v>
      </c>
      <c r="AT53" s="161">
        <f>RCFs!$C$37</f>
        <v>13.11</v>
      </c>
      <c r="AU53" s="162">
        <f t="shared" si="64"/>
        <v>128.5</v>
      </c>
      <c r="AV53" s="161">
        <f>RCFs!$C$39</f>
        <v>12.85</v>
      </c>
      <c r="AW53" s="161">
        <f t="shared" ref="AW53" si="82">ROUNDDOWN(AX53*$C53,1)</f>
        <v>126.8</v>
      </c>
      <c r="AX53" s="161">
        <f>RCFs!$C$41</f>
        <v>12.682</v>
      </c>
      <c r="AY53" s="84"/>
      <c r="AZ53" s="84"/>
      <c r="BA53" s="84"/>
      <c r="BB53" s="84"/>
      <c r="BC53" s="84"/>
      <c r="BD53" s="84"/>
      <c r="BE53" s="84"/>
      <c r="BF53" s="84"/>
      <c r="BG53" s="84"/>
      <c r="BH53" s="84"/>
      <c r="BI53" s="85"/>
      <c r="BJ53" s="85"/>
      <c r="BK53" s="85"/>
      <c r="BL53" s="85"/>
      <c r="BM53" s="85"/>
      <c r="BN53" s="85"/>
      <c r="BO53" s="85"/>
      <c r="BP53" s="85"/>
      <c r="BQ53" s="85"/>
      <c r="BR53" s="85"/>
    </row>
    <row r="54" spans="1:70" s="86" customFormat="1" x14ac:dyDescent="0.2">
      <c r="A54" s="83">
        <v>1117</v>
      </c>
      <c r="B54" s="63" t="s">
        <v>44</v>
      </c>
      <c r="C54" s="64">
        <v>10</v>
      </c>
      <c r="D54" s="56">
        <f t="shared" si="44"/>
        <v>436.8</v>
      </c>
      <c r="E54" s="161">
        <f>RCFs!$C$43</f>
        <v>43.679000000000002</v>
      </c>
      <c r="F54" s="56">
        <f t="shared" si="56"/>
        <v>125.6</v>
      </c>
      <c r="G54" s="161">
        <f>RCFs!$C$5</f>
        <v>12.563000000000001</v>
      </c>
      <c r="H54" s="56">
        <f t="shared" si="59"/>
        <v>125.6</v>
      </c>
      <c r="I54" s="161">
        <f>RCFs!$C$5</f>
        <v>12.563000000000001</v>
      </c>
      <c r="J54" s="65">
        <f t="shared" si="74"/>
        <v>138.19999999999999</v>
      </c>
      <c r="K54" s="65">
        <f t="shared" si="74"/>
        <v>169.6</v>
      </c>
      <c r="L54" s="65">
        <f t="shared" si="74"/>
        <v>188.4</v>
      </c>
      <c r="M54" s="65">
        <f t="shared" si="74"/>
        <v>251.3</v>
      </c>
      <c r="N54" s="65">
        <f t="shared" si="74"/>
        <v>270.10000000000002</v>
      </c>
      <c r="O54" s="56">
        <f t="shared" si="60"/>
        <v>123.3</v>
      </c>
      <c r="P54" s="55">
        <f>RCFs!$C$7</f>
        <v>12.33</v>
      </c>
      <c r="Q54" s="65">
        <f t="shared" si="61"/>
        <v>160.19999999999999</v>
      </c>
      <c r="R54" s="65">
        <f t="shared" si="61"/>
        <v>184.9</v>
      </c>
      <c r="S54" s="56">
        <f t="shared" si="62"/>
        <v>121.9</v>
      </c>
      <c r="T54" s="55">
        <f>RCFs!$C$9</f>
        <v>12.199</v>
      </c>
      <c r="U54" s="56">
        <f t="shared" si="46"/>
        <v>122</v>
      </c>
      <c r="V54" s="161">
        <f t="shared" si="63"/>
        <v>12.199</v>
      </c>
      <c r="W54" s="65">
        <f t="shared" si="77"/>
        <v>134.19999999999999</v>
      </c>
      <c r="X54" s="65">
        <f t="shared" si="77"/>
        <v>167.1</v>
      </c>
      <c r="Y54" s="65">
        <f t="shared" si="77"/>
        <v>197.6</v>
      </c>
      <c r="Z54" s="65">
        <f t="shared" si="77"/>
        <v>179.3</v>
      </c>
      <c r="AA54" s="65">
        <f t="shared" si="80"/>
        <v>264.7</v>
      </c>
      <c r="AB54" s="65">
        <f t="shared" si="78"/>
        <v>366</v>
      </c>
      <c r="AC54" s="56">
        <f t="shared" si="66"/>
        <v>123.4</v>
      </c>
      <c r="AD54" s="55">
        <f>RCFs!$C$13</f>
        <v>12.34</v>
      </c>
      <c r="AE54" s="61">
        <f t="shared" si="48"/>
        <v>203.6</v>
      </c>
      <c r="AF54" s="61">
        <f t="shared" si="48"/>
        <v>259.10000000000002</v>
      </c>
      <c r="AG54" s="61">
        <f t="shared" si="48"/>
        <v>370.2</v>
      </c>
      <c r="AH54" s="56">
        <f t="shared" si="49"/>
        <v>121.9</v>
      </c>
      <c r="AI54" s="161">
        <f>RCFs!$C$23</f>
        <v>12.193</v>
      </c>
      <c r="AJ54" s="56">
        <f t="shared" si="50"/>
        <v>162</v>
      </c>
      <c r="AK54" s="161">
        <f>RCFs!$C$27</f>
        <v>16.2</v>
      </c>
      <c r="AL54" s="237">
        <f t="shared" si="51"/>
        <v>128.19999999999999</v>
      </c>
      <c r="AM54" s="161">
        <f>RCFs!$C$33</f>
        <v>12.824999999999999</v>
      </c>
      <c r="AN54" s="61">
        <f t="shared" si="52"/>
        <v>192.3</v>
      </c>
      <c r="AO54" s="162">
        <f t="shared" si="53"/>
        <v>129.19999999999999</v>
      </c>
      <c r="AP54" s="161">
        <f>RCFs!$C$35</f>
        <v>12.92</v>
      </c>
      <c r="AQ54" s="61">
        <f t="shared" si="54"/>
        <v>155</v>
      </c>
      <c r="AR54" s="61">
        <f t="shared" si="54"/>
        <v>174.4</v>
      </c>
      <c r="AS54" s="162">
        <f t="shared" si="64"/>
        <v>131.1</v>
      </c>
      <c r="AT54" s="161">
        <f>RCFs!$C$37</f>
        <v>13.11</v>
      </c>
      <c r="AU54" s="162">
        <f t="shared" si="64"/>
        <v>128.5</v>
      </c>
      <c r="AV54" s="161">
        <f>RCFs!$C$39</f>
        <v>12.85</v>
      </c>
      <c r="AW54" s="161">
        <f t="shared" ref="AW54" si="83">ROUNDDOWN(AX54*$C54,1)</f>
        <v>126.8</v>
      </c>
      <c r="AX54" s="161">
        <f>RCFs!$C$41</f>
        <v>12.682</v>
      </c>
      <c r="AY54" s="84"/>
      <c r="AZ54" s="84"/>
      <c r="BA54" s="84"/>
      <c r="BB54" s="84"/>
      <c r="BC54" s="84"/>
      <c r="BD54" s="84"/>
      <c r="BE54" s="84"/>
      <c r="BF54" s="84"/>
      <c r="BG54" s="84"/>
      <c r="BH54" s="84"/>
      <c r="BI54" s="85"/>
      <c r="BJ54" s="85"/>
      <c r="BK54" s="85"/>
      <c r="BL54" s="85"/>
      <c r="BM54" s="85"/>
      <c r="BN54" s="85"/>
      <c r="BO54" s="85"/>
      <c r="BP54" s="85"/>
      <c r="BQ54" s="85"/>
      <c r="BR54" s="85"/>
    </row>
    <row r="55" spans="1:70" s="86" customFormat="1" x14ac:dyDescent="0.2">
      <c r="A55" s="88">
        <v>1132</v>
      </c>
      <c r="B55" s="63" t="s">
        <v>141</v>
      </c>
      <c r="C55" s="64">
        <v>65</v>
      </c>
      <c r="D55" s="56">
        <f t="shared" si="44"/>
        <v>2839.1</v>
      </c>
      <c r="E55" s="161">
        <f>RCFs!$C$43</f>
        <v>43.679000000000002</v>
      </c>
      <c r="F55" s="56">
        <f t="shared" si="56"/>
        <v>816.6</v>
      </c>
      <c r="G55" s="161">
        <f>RCFs!$C$5</f>
        <v>12.563000000000001</v>
      </c>
      <c r="H55" s="56">
        <f t="shared" si="59"/>
        <v>816.6</v>
      </c>
      <c r="I55" s="161">
        <f>RCFs!$C$5</f>
        <v>12.563000000000001</v>
      </c>
      <c r="J55" s="65">
        <f t="shared" si="74"/>
        <v>898.3</v>
      </c>
      <c r="K55" s="65">
        <f t="shared" si="74"/>
        <v>1102.4000000000001</v>
      </c>
      <c r="L55" s="65">
        <f t="shared" si="74"/>
        <v>1224.9000000000001</v>
      </c>
      <c r="M55" s="65">
        <f t="shared" si="74"/>
        <v>1633.2</v>
      </c>
      <c r="N55" s="65">
        <f t="shared" si="74"/>
        <v>1755.7</v>
      </c>
      <c r="O55" s="56">
        <f t="shared" si="60"/>
        <v>801.5</v>
      </c>
      <c r="P55" s="55">
        <f>RCFs!$C$7</f>
        <v>12.33</v>
      </c>
      <c r="Q55" s="65">
        <f t="shared" si="61"/>
        <v>1041.9000000000001</v>
      </c>
      <c r="R55" s="65">
        <f t="shared" si="61"/>
        <v>1202.2</v>
      </c>
      <c r="S55" s="56">
        <f t="shared" si="62"/>
        <v>792.9</v>
      </c>
      <c r="T55" s="55">
        <f>RCFs!$C$9</f>
        <v>12.199</v>
      </c>
      <c r="U55" s="56">
        <f t="shared" si="46"/>
        <v>792.9</v>
      </c>
      <c r="V55" s="161">
        <f t="shared" si="63"/>
        <v>12.199</v>
      </c>
      <c r="W55" s="65">
        <f t="shared" si="77"/>
        <v>872.2</v>
      </c>
      <c r="X55" s="65">
        <f t="shared" si="77"/>
        <v>1086.3</v>
      </c>
      <c r="Y55" s="65">
        <f t="shared" si="77"/>
        <v>1284.5999999999999</v>
      </c>
      <c r="Z55" s="65">
        <f t="shared" si="77"/>
        <v>1165.5999999999999</v>
      </c>
      <c r="AA55" s="65">
        <f t="shared" si="80"/>
        <v>1720.7</v>
      </c>
      <c r="AB55" s="65">
        <f t="shared" si="78"/>
        <v>2378.8000000000002</v>
      </c>
      <c r="AC55" s="56">
        <f t="shared" si="66"/>
        <v>802.1</v>
      </c>
      <c r="AD55" s="55">
        <f>RCFs!$C$13</f>
        <v>12.34</v>
      </c>
      <c r="AE55" s="61">
        <f t="shared" si="48"/>
        <v>1323.5</v>
      </c>
      <c r="AF55" s="61">
        <f t="shared" si="48"/>
        <v>1684.4</v>
      </c>
      <c r="AG55" s="61">
        <f t="shared" si="48"/>
        <v>2406.3000000000002</v>
      </c>
      <c r="AH55" s="56">
        <f t="shared" si="49"/>
        <v>792.5</v>
      </c>
      <c r="AI55" s="161">
        <f>RCFs!$C$23</f>
        <v>12.193</v>
      </c>
      <c r="AJ55" s="56">
        <f t="shared" si="50"/>
        <v>1053</v>
      </c>
      <c r="AK55" s="161">
        <f>RCFs!$C$27</f>
        <v>16.2</v>
      </c>
      <c r="AL55" s="237">
        <f t="shared" si="51"/>
        <v>833.6</v>
      </c>
      <c r="AM55" s="161">
        <f>RCFs!$C$33</f>
        <v>12.824999999999999</v>
      </c>
      <c r="AN55" s="61">
        <f t="shared" si="52"/>
        <v>1250.4000000000001</v>
      </c>
      <c r="AO55" s="162">
        <f t="shared" si="53"/>
        <v>839.8</v>
      </c>
      <c r="AP55" s="161">
        <f>RCFs!$C$35</f>
        <v>12.92</v>
      </c>
      <c r="AQ55" s="61">
        <f t="shared" si="54"/>
        <v>1007.7</v>
      </c>
      <c r="AR55" s="61">
        <f t="shared" si="54"/>
        <v>1133.7</v>
      </c>
      <c r="AS55" s="162">
        <f t="shared" si="64"/>
        <v>852.1</v>
      </c>
      <c r="AT55" s="161">
        <f>RCFs!$C$37</f>
        <v>13.11</v>
      </c>
      <c r="AU55" s="162">
        <f t="shared" si="64"/>
        <v>835.2</v>
      </c>
      <c r="AV55" s="161">
        <f>RCFs!$C$39</f>
        <v>12.85</v>
      </c>
      <c r="AW55" s="161">
        <f t="shared" ref="AW55" si="84">ROUNDDOWN(AX55*$C55,1)</f>
        <v>824.3</v>
      </c>
      <c r="AX55" s="161">
        <f>RCFs!$C$41</f>
        <v>12.682</v>
      </c>
      <c r="AY55" s="84"/>
      <c r="AZ55" s="84"/>
      <c r="BA55" s="84"/>
      <c r="BB55" s="84"/>
      <c r="BC55" s="84"/>
      <c r="BD55" s="84"/>
      <c r="BE55" s="84"/>
      <c r="BF55" s="84"/>
      <c r="BG55" s="84"/>
      <c r="BH55" s="84"/>
      <c r="BI55" s="85"/>
      <c r="BJ55" s="85"/>
      <c r="BK55" s="85"/>
      <c r="BL55" s="85"/>
      <c r="BM55" s="85"/>
      <c r="BN55" s="85"/>
      <c r="BO55" s="85"/>
      <c r="BP55" s="85"/>
      <c r="BQ55" s="85"/>
      <c r="BR55" s="85"/>
    </row>
    <row r="56" spans="1:70" s="86" customFormat="1" x14ac:dyDescent="0.2">
      <c r="A56" s="83">
        <v>1134</v>
      </c>
      <c r="B56" s="63" t="s">
        <v>45</v>
      </c>
      <c r="C56" s="64">
        <v>75</v>
      </c>
      <c r="D56" s="56">
        <f t="shared" si="44"/>
        <v>3275.9</v>
      </c>
      <c r="E56" s="161">
        <f>RCFs!$C$43</f>
        <v>43.679000000000002</v>
      </c>
      <c r="F56" s="56">
        <f t="shared" si="56"/>
        <v>942.2</v>
      </c>
      <c r="G56" s="161">
        <f>RCFs!$C$5</f>
        <v>12.563000000000001</v>
      </c>
      <c r="H56" s="56">
        <f t="shared" si="59"/>
        <v>942.2</v>
      </c>
      <c r="I56" s="161">
        <f>RCFs!$C$5</f>
        <v>12.563000000000001</v>
      </c>
      <c r="J56" s="65">
        <f t="shared" si="74"/>
        <v>1036.4000000000001</v>
      </c>
      <c r="K56" s="65">
        <f t="shared" si="74"/>
        <v>1272</v>
      </c>
      <c r="L56" s="65">
        <f t="shared" si="74"/>
        <v>1413.3</v>
      </c>
      <c r="M56" s="65">
        <f t="shared" si="74"/>
        <v>1884.5</v>
      </c>
      <c r="N56" s="65">
        <f t="shared" si="74"/>
        <v>2025.8</v>
      </c>
      <c r="O56" s="56">
        <f t="shared" si="60"/>
        <v>924.8</v>
      </c>
      <c r="P56" s="55">
        <f>RCFs!$C$7</f>
        <v>12.33</v>
      </c>
      <c r="Q56" s="65">
        <f t="shared" si="61"/>
        <v>1202.2</v>
      </c>
      <c r="R56" s="65">
        <f t="shared" si="61"/>
        <v>1387.2</v>
      </c>
      <c r="S56" s="56">
        <f t="shared" si="62"/>
        <v>914.9</v>
      </c>
      <c r="T56" s="55">
        <f>RCFs!$C$9</f>
        <v>12.199</v>
      </c>
      <c r="U56" s="56">
        <f t="shared" si="46"/>
        <v>914.9</v>
      </c>
      <c r="V56" s="161">
        <f t="shared" si="63"/>
        <v>12.199</v>
      </c>
      <c r="W56" s="65">
        <f t="shared" si="77"/>
        <v>1006.4</v>
      </c>
      <c r="X56" s="65">
        <f t="shared" si="77"/>
        <v>1253.4000000000001</v>
      </c>
      <c r="Y56" s="65">
        <f t="shared" si="77"/>
        <v>1482.2</v>
      </c>
      <c r="Z56" s="65">
        <f t="shared" si="77"/>
        <v>1344.9</v>
      </c>
      <c r="AA56" s="65">
        <f t="shared" si="80"/>
        <v>1985.4</v>
      </c>
      <c r="AB56" s="65">
        <f t="shared" si="78"/>
        <v>2744.8</v>
      </c>
      <c r="AC56" s="56">
        <f t="shared" si="66"/>
        <v>925.5</v>
      </c>
      <c r="AD56" s="55">
        <f>RCFs!$C$13</f>
        <v>12.34</v>
      </c>
      <c r="AE56" s="61">
        <f t="shared" si="48"/>
        <v>1527.1</v>
      </c>
      <c r="AF56" s="61">
        <f t="shared" si="48"/>
        <v>1943.6</v>
      </c>
      <c r="AG56" s="61">
        <f t="shared" si="48"/>
        <v>2776.5</v>
      </c>
      <c r="AH56" s="56">
        <f t="shared" si="49"/>
        <v>914.4</v>
      </c>
      <c r="AI56" s="161">
        <f>RCFs!$C$23</f>
        <v>12.193</v>
      </c>
      <c r="AJ56" s="56">
        <f t="shared" si="50"/>
        <v>1215</v>
      </c>
      <c r="AK56" s="161">
        <f>RCFs!$C$27</f>
        <v>16.2</v>
      </c>
      <c r="AL56" s="237">
        <f t="shared" si="51"/>
        <v>961.8</v>
      </c>
      <c r="AM56" s="161">
        <f>RCFs!$C$33</f>
        <v>12.824999999999999</v>
      </c>
      <c r="AN56" s="61">
        <f t="shared" si="52"/>
        <v>1442.7</v>
      </c>
      <c r="AO56" s="162">
        <f t="shared" si="53"/>
        <v>969</v>
      </c>
      <c r="AP56" s="161">
        <f>RCFs!$C$35</f>
        <v>12.92</v>
      </c>
      <c r="AQ56" s="61">
        <f t="shared" ref="AQ56:AR109" si="85">ROUNDDOWN($AO56*AQ$6,1)</f>
        <v>1162.8</v>
      </c>
      <c r="AR56" s="61">
        <f t="shared" si="85"/>
        <v>1308.0999999999999</v>
      </c>
      <c r="AS56" s="162">
        <f t="shared" si="64"/>
        <v>983.2</v>
      </c>
      <c r="AT56" s="161">
        <f>RCFs!$C$37</f>
        <v>13.11</v>
      </c>
      <c r="AU56" s="162">
        <f t="shared" si="64"/>
        <v>963.7</v>
      </c>
      <c r="AV56" s="161">
        <f>RCFs!$C$39</f>
        <v>12.85</v>
      </c>
      <c r="AW56" s="161">
        <f t="shared" ref="AW56" si="86">ROUNDDOWN(AX56*$C56,1)</f>
        <v>951.1</v>
      </c>
      <c r="AX56" s="161">
        <f>RCFs!$C$41</f>
        <v>12.682</v>
      </c>
      <c r="AY56" s="84"/>
      <c r="AZ56" s="84"/>
      <c r="BA56" s="84"/>
      <c r="BB56" s="84"/>
      <c r="BC56" s="84"/>
      <c r="BD56" s="84"/>
      <c r="BE56" s="84"/>
      <c r="BF56" s="84"/>
      <c r="BG56" s="84"/>
      <c r="BH56" s="84"/>
      <c r="BI56" s="85"/>
      <c r="BJ56" s="85"/>
      <c r="BK56" s="85"/>
      <c r="BL56" s="85"/>
      <c r="BM56" s="85"/>
      <c r="BN56" s="85"/>
      <c r="BO56" s="85"/>
      <c r="BP56" s="85"/>
      <c r="BQ56" s="85"/>
      <c r="BR56" s="85"/>
    </row>
    <row r="57" spans="1:70" s="86" customFormat="1" x14ac:dyDescent="0.2">
      <c r="A57" s="83">
        <v>1136</v>
      </c>
      <c r="B57" s="63" t="s">
        <v>46</v>
      </c>
      <c r="C57" s="64">
        <v>12</v>
      </c>
      <c r="D57" s="56">
        <f t="shared" si="44"/>
        <v>524.1</v>
      </c>
      <c r="E57" s="161">
        <f>RCFs!$C$43</f>
        <v>43.679000000000002</v>
      </c>
      <c r="F57" s="56">
        <f t="shared" si="56"/>
        <v>150.80000000000001</v>
      </c>
      <c r="G57" s="161">
        <f>RCFs!$C$5</f>
        <v>12.563000000000001</v>
      </c>
      <c r="H57" s="56">
        <f t="shared" si="59"/>
        <v>150.80000000000001</v>
      </c>
      <c r="I57" s="161">
        <f>RCFs!$C$5</f>
        <v>12.563000000000001</v>
      </c>
      <c r="J57" s="65">
        <f t="shared" si="74"/>
        <v>165.8</v>
      </c>
      <c r="K57" s="65">
        <f t="shared" si="74"/>
        <v>203.5</v>
      </c>
      <c r="L57" s="65">
        <f t="shared" si="74"/>
        <v>226.1</v>
      </c>
      <c r="M57" s="65">
        <f t="shared" si="74"/>
        <v>301.5</v>
      </c>
      <c r="N57" s="65">
        <f t="shared" si="74"/>
        <v>324.10000000000002</v>
      </c>
      <c r="O57" s="56">
        <f t="shared" si="60"/>
        <v>148</v>
      </c>
      <c r="P57" s="55">
        <f>RCFs!$C$7</f>
        <v>12.33</v>
      </c>
      <c r="Q57" s="65">
        <f t="shared" ref="Q57:R109" si="87">ROUNDDOWN($O57*Q$6,1)</f>
        <v>192.4</v>
      </c>
      <c r="R57" s="65">
        <f t="shared" si="87"/>
        <v>222</v>
      </c>
      <c r="S57" s="56">
        <f t="shared" si="62"/>
        <v>146.30000000000001</v>
      </c>
      <c r="T57" s="55">
        <f>RCFs!$C$9</f>
        <v>12.199</v>
      </c>
      <c r="U57" s="56">
        <f t="shared" si="46"/>
        <v>146.4</v>
      </c>
      <c r="V57" s="161">
        <f t="shared" si="63"/>
        <v>12.199</v>
      </c>
      <c r="W57" s="65">
        <f t="shared" si="77"/>
        <v>161</v>
      </c>
      <c r="X57" s="65">
        <f t="shared" si="77"/>
        <v>200.6</v>
      </c>
      <c r="Y57" s="65">
        <f t="shared" si="77"/>
        <v>237.1</v>
      </c>
      <c r="Z57" s="65">
        <f t="shared" si="77"/>
        <v>215.2</v>
      </c>
      <c r="AA57" s="65">
        <f t="shared" si="80"/>
        <v>317.7</v>
      </c>
      <c r="AB57" s="65">
        <f t="shared" si="78"/>
        <v>439.2</v>
      </c>
      <c r="AC57" s="56">
        <f t="shared" si="66"/>
        <v>148.1</v>
      </c>
      <c r="AD57" s="55">
        <f>RCFs!$C$13</f>
        <v>12.34</v>
      </c>
      <c r="AE57" s="61">
        <f t="shared" si="48"/>
        <v>244.4</v>
      </c>
      <c r="AF57" s="61">
        <f t="shared" si="48"/>
        <v>311</v>
      </c>
      <c r="AG57" s="61">
        <f t="shared" si="48"/>
        <v>444.3</v>
      </c>
      <c r="AH57" s="56">
        <f t="shared" si="49"/>
        <v>146.30000000000001</v>
      </c>
      <c r="AI57" s="161">
        <f>RCFs!$C$23</f>
        <v>12.193</v>
      </c>
      <c r="AJ57" s="56">
        <f t="shared" si="50"/>
        <v>194.4</v>
      </c>
      <c r="AK57" s="161">
        <f>RCFs!$C$27</f>
        <v>16.2</v>
      </c>
      <c r="AL57" s="237">
        <f t="shared" si="51"/>
        <v>153.9</v>
      </c>
      <c r="AM57" s="161">
        <f>RCFs!$C$33</f>
        <v>12.824999999999999</v>
      </c>
      <c r="AN57" s="61">
        <f t="shared" si="52"/>
        <v>230.8</v>
      </c>
      <c r="AO57" s="162">
        <f t="shared" si="53"/>
        <v>155</v>
      </c>
      <c r="AP57" s="161">
        <f>RCFs!$C$35</f>
        <v>12.92</v>
      </c>
      <c r="AQ57" s="61">
        <f t="shared" si="85"/>
        <v>186</v>
      </c>
      <c r="AR57" s="61">
        <f t="shared" si="85"/>
        <v>209.2</v>
      </c>
      <c r="AS57" s="162">
        <f t="shared" si="64"/>
        <v>157.30000000000001</v>
      </c>
      <c r="AT57" s="161">
        <f>RCFs!$C$37</f>
        <v>13.11</v>
      </c>
      <c r="AU57" s="162">
        <f t="shared" si="64"/>
        <v>154.19999999999999</v>
      </c>
      <c r="AV57" s="161">
        <f>RCFs!$C$39</f>
        <v>12.85</v>
      </c>
      <c r="AW57" s="161">
        <f t="shared" ref="AW57" si="88">ROUNDDOWN(AX57*$C57,1)</f>
        <v>152.1</v>
      </c>
      <c r="AX57" s="161">
        <f>RCFs!$C$41</f>
        <v>12.682</v>
      </c>
      <c r="AY57" s="84"/>
      <c r="AZ57" s="84"/>
      <c r="BA57" s="84"/>
      <c r="BB57" s="84"/>
      <c r="BC57" s="84"/>
      <c r="BD57" s="84"/>
      <c r="BE57" s="84"/>
      <c r="BF57" s="84"/>
      <c r="BG57" s="84"/>
      <c r="BH57" s="84"/>
      <c r="BI57" s="85"/>
      <c r="BJ57" s="85"/>
      <c r="BK57" s="85"/>
      <c r="BL57" s="85"/>
      <c r="BM57" s="85"/>
      <c r="BN57" s="85"/>
      <c r="BO57" s="85"/>
      <c r="BP57" s="85"/>
      <c r="BQ57" s="85"/>
      <c r="BR57" s="85"/>
    </row>
    <row r="58" spans="1:70" s="86" customFormat="1" x14ac:dyDescent="0.2">
      <c r="A58" s="88">
        <v>1137</v>
      </c>
      <c r="B58" s="63" t="s">
        <v>142</v>
      </c>
      <c r="C58" s="64">
        <v>8</v>
      </c>
      <c r="D58" s="56">
        <f t="shared" si="44"/>
        <v>349.4</v>
      </c>
      <c r="E58" s="161">
        <f>RCFs!$C$43</f>
        <v>43.679000000000002</v>
      </c>
      <c r="F58" s="56">
        <f t="shared" si="56"/>
        <v>100.5</v>
      </c>
      <c r="G58" s="161">
        <f>RCFs!$C$5</f>
        <v>12.563000000000001</v>
      </c>
      <c r="H58" s="56">
        <f t="shared" si="59"/>
        <v>100.5</v>
      </c>
      <c r="I58" s="161">
        <f>RCFs!$C$5</f>
        <v>12.563000000000001</v>
      </c>
      <c r="J58" s="65">
        <f t="shared" si="74"/>
        <v>110.6</v>
      </c>
      <c r="K58" s="65">
        <f t="shared" si="74"/>
        <v>135.69999999999999</v>
      </c>
      <c r="L58" s="65">
        <f t="shared" si="74"/>
        <v>150.80000000000001</v>
      </c>
      <c r="M58" s="65">
        <f t="shared" si="74"/>
        <v>201</v>
      </c>
      <c r="N58" s="65">
        <f t="shared" si="74"/>
        <v>216.1</v>
      </c>
      <c r="O58" s="56">
        <f t="shared" si="60"/>
        <v>98.6</v>
      </c>
      <c r="P58" s="55">
        <f>RCFs!$C$7</f>
        <v>12.33</v>
      </c>
      <c r="Q58" s="65">
        <f t="shared" si="87"/>
        <v>128.1</v>
      </c>
      <c r="R58" s="65">
        <f t="shared" si="87"/>
        <v>147.9</v>
      </c>
      <c r="S58" s="56">
        <f t="shared" si="62"/>
        <v>97.5</v>
      </c>
      <c r="T58" s="55">
        <f>RCFs!$C$9</f>
        <v>12.199</v>
      </c>
      <c r="U58" s="56">
        <f t="shared" si="46"/>
        <v>97.6</v>
      </c>
      <c r="V58" s="161">
        <f t="shared" si="63"/>
        <v>12.199</v>
      </c>
      <c r="W58" s="65">
        <f t="shared" si="77"/>
        <v>107.4</v>
      </c>
      <c r="X58" s="65">
        <f t="shared" si="77"/>
        <v>133.69999999999999</v>
      </c>
      <c r="Y58" s="65">
        <f t="shared" si="77"/>
        <v>158.1</v>
      </c>
      <c r="Z58" s="65">
        <f t="shared" si="77"/>
        <v>143.5</v>
      </c>
      <c r="AA58" s="65">
        <f t="shared" si="80"/>
        <v>211.8</v>
      </c>
      <c r="AB58" s="65">
        <f t="shared" si="78"/>
        <v>292.8</v>
      </c>
      <c r="AC58" s="56">
        <f t="shared" si="66"/>
        <v>98.7</v>
      </c>
      <c r="AD58" s="55">
        <f>RCFs!$C$13</f>
        <v>12.34</v>
      </c>
      <c r="AE58" s="61">
        <f t="shared" si="48"/>
        <v>162.9</v>
      </c>
      <c r="AF58" s="61">
        <f t="shared" si="48"/>
        <v>207.3</v>
      </c>
      <c r="AG58" s="61">
        <f t="shared" si="48"/>
        <v>296.10000000000002</v>
      </c>
      <c r="AH58" s="56">
        <f t="shared" si="49"/>
        <v>97.5</v>
      </c>
      <c r="AI58" s="161">
        <f>RCFs!$C$23</f>
        <v>12.193</v>
      </c>
      <c r="AJ58" s="56">
        <f t="shared" si="50"/>
        <v>129.6</v>
      </c>
      <c r="AK58" s="161">
        <f>RCFs!$C$27</f>
        <v>16.2</v>
      </c>
      <c r="AL58" s="237">
        <f t="shared" si="51"/>
        <v>102.6</v>
      </c>
      <c r="AM58" s="161">
        <f>RCFs!$C$33</f>
        <v>12.824999999999999</v>
      </c>
      <c r="AN58" s="61">
        <f t="shared" si="52"/>
        <v>153.9</v>
      </c>
      <c r="AO58" s="162">
        <f t="shared" si="53"/>
        <v>103.3</v>
      </c>
      <c r="AP58" s="161">
        <f>RCFs!$C$35</f>
        <v>12.92</v>
      </c>
      <c r="AQ58" s="61">
        <f t="shared" si="85"/>
        <v>123.9</v>
      </c>
      <c r="AR58" s="61">
        <f t="shared" si="85"/>
        <v>139.4</v>
      </c>
      <c r="AS58" s="162">
        <f t="shared" si="64"/>
        <v>104.8</v>
      </c>
      <c r="AT58" s="161">
        <f>RCFs!$C$37</f>
        <v>13.11</v>
      </c>
      <c r="AU58" s="162">
        <f t="shared" si="64"/>
        <v>102.8</v>
      </c>
      <c r="AV58" s="161">
        <f>RCFs!$C$39</f>
        <v>12.85</v>
      </c>
      <c r="AW58" s="161">
        <f t="shared" ref="AW58" si="89">ROUNDDOWN(AX58*$C58,1)</f>
        <v>101.4</v>
      </c>
      <c r="AX58" s="161">
        <f>RCFs!$C$41</f>
        <v>12.682</v>
      </c>
      <c r="AY58" s="84"/>
      <c r="AZ58" s="84"/>
      <c r="BA58" s="84"/>
      <c r="BB58" s="84"/>
      <c r="BC58" s="84"/>
      <c r="BD58" s="84"/>
      <c r="BE58" s="84"/>
      <c r="BF58" s="84"/>
      <c r="BG58" s="84"/>
      <c r="BH58" s="84"/>
      <c r="BI58" s="85"/>
      <c r="BJ58" s="85"/>
      <c r="BK58" s="85"/>
      <c r="BL58" s="85"/>
      <c r="BM58" s="85"/>
      <c r="BN58" s="85"/>
      <c r="BO58" s="85"/>
      <c r="BP58" s="85"/>
      <c r="BQ58" s="85"/>
      <c r="BR58" s="85"/>
    </row>
    <row r="59" spans="1:70" s="86" customFormat="1" x14ac:dyDescent="0.2">
      <c r="A59" s="83">
        <v>1141</v>
      </c>
      <c r="B59" s="63" t="s">
        <v>47</v>
      </c>
      <c r="C59" s="64">
        <v>50</v>
      </c>
      <c r="D59" s="56">
        <f t="shared" si="44"/>
        <v>2184</v>
      </c>
      <c r="E59" s="161">
        <f>RCFs!$C$43</f>
        <v>43.679000000000002</v>
      </c>
      <c r="F59" s="56">
        <f t="shared" si="56"/>
        <v>628.20000000000005</v>
      </c>
      <c r="G59" s="161">
        <f>RCFs!$C$5</f>
        <v>12.563000000000001</v>
      </c>
      <c r="H59" s="56">
        <f t="shared" si="59"/>
        <v>628.20000000000005</v>
      </c>
      <c r="I59" s="161">
        <f>RCFs!$C$5</f>
        <v>12.563000000000001</v>
      </c>
      <c r="J59" s="65">
        <f t="shared" ref="J59:N68" si="90">ROUND($C59*$I59*J$6,1)</f>
        <v>691</v>
      </c>
      <c r="K59" s="65">
        <f t="shared" si="90"/>
        <v>848</v>
      </c>
      <c r="L59" s="65">
        <f t="shared" si="90"/>
        <v>942.2</v>
      </c>
      <c r="M59" s="65">
        <f t="shared" si="90"/>
        <v>1256.3</v>
      </c>
      <c r="N59" s="65">
        <f t="shared" si="90"/>
        <v>1350.5</v>
      </c>
      <c r="O59" s="56">
        <f t="shared" si="60"/>
        <v>616.5</v>
      </c>
      <c r="P59" s="55">
        <f>RCFs!$C$7</f>
        <v>12.33</v>
      </c>
      <c r="Q59" s="65">
        <f t="shared" si="87"/>
        <v>801.4</v>
      </c>
      <c r="R59" s="65">
        <f t="shared" si="87"/>
        <v>924.7</v>
      </c>
      <c r="S59" s="56">
        <f t="shared" si="62"/>
        <v>609.9</v>
      </c>
      <c r="T59" s="55">
        <f>RCFs!$C$9</f>
        <v>12.199</v>
      </c>
      <c r="U59" s="56">
        <f t="shared" si="46"/>
        <v>610</v>
      </c>
      <c r="V59" s="161">
        <f t="shared" si="63"/>
        <v>12.199</v>
      </c>
      <c r="W59" s="65">
        <f t="shared" si="77"/>
        <v>670.9</v>
      </c>
      <c r="X59" s="65">
        <f t="shared" si="77"/>
        <v>835.6</v>
      </c>
      <c r="Y59" s="65">
        <f t="shared" si="77"/>
        <v>988.1</v>
      </c>
      <c r="Z59" s="65">
        <f t="shared" si="77"/>
        <v>896.6</v>
      </c>
      <c r="AA59" s="65">
        <f t="shared" si="80"/>
        <v>1323.6</v>
      </c>
      <c r="AB59" s="65">
        <f t="shared" si="78"/>
        <v>1829.9</v>
      </c>
      <c r="AC59" s="56">
        <f t="shared" si="66"/>
        <v>617</v>
      </c>
      <c r="AD59" s="55">
        <f>RCFs!$C$13</f>
        <v>12.34</v>
      </c>
      <c r="AE59" s="61">
        <f t="shared" si="48"/>
        <v>1018.1</v>
      </c>
      <c r="AF59" s="61">
        <f t="shared" si="48"/>
        <v>1295.7</v>
      </c>
      <c r="AG59" s="61">
        <f t="shared" si="48"/>
        <v>1851</v>
      </c>
      <c r="AH59" s="56">
        <f t="shared" si="49"/>
        <v>609.6</v>
      </c>
      <c r="AI59" s="161">
        <f>RCFs!$C$23</f>
        <v>12.193</v>
      </c>
      <c r="AJ59" s="56">
        <f t="shared" si="50"/>
        <v>810</v>
      </c>
      <c r="AK59" s="161">
        <f>RCFs!$C$27</f>
        <v>16.2</v>
      </c>
      <c r="AL59" s="237">
        <f t="shared" si="51"/>
        <v>641.20000000000005</v>
      </c>
      <c r="AM59" s="161">
        <f>RCFs!$C$33</f>
        <v>12.824999999999999</v>
      </c>
      <c r="AN59" s="61">
        <f t="shared" si="52"/>
        <v>961.8</v>
      </c>
      <c r="AO59" s="162">
        <f t="shared" si="53"/>
        <v>646</v>
      </c>
      <c r="AP59" s="161">
        <f>RCFs!$C$35</f>
        <v>12.92</v>
      </c>
      <c r="AQ59" s="61">
        <f t="shared" si="85"/>
        <v>775.2</v>
      </c>
      <c r="AR59" s="61">
        <f t="shared" si="85"/>
        <v>872.1</v>
      </c>
      <c r="AS59" s="162">
        <f t="shared" si="64"/>
        <v>655.5</v>
      </c>
      <c r="AT59" s="161">
        <f>RCFs!$C$37</f>
        <v>13.11</v>
      </c>
      <c r="AU59" s="162">
        <f t="shared" si="64"/>
        <v>642.5</v>
      </c>
      <c r="AV59" s="161">
        <f>RCFs!$C$39</f>
        <v>12.85</v>
      </c>
      <c r="AW59" s="161">
        <f t="shared" ref="AW59" si="91">ROUNDDOWN(AX59*$C59,1)</f>
        <v>634.1</v>
      </c>
      <c r="AX59" s="161">
        <f>RCFs!$C$41</f>
        <v>12.682</v>
      </c>
      <c r="AY59" s="84"/>
      <c r="AZ59" s="84"/>
      <c r="BA59" s="84"/>
      <c r="BB59" s="84"/>
      <c r="BC59" s="84"/>
      <c r="BD59" s="84"/>
      <c r="BE59" s="84"/>
      <c r="BF59" s="84"/>
      <c r="BG59" s="84"/>
      <c r="BH59" s="84"/>
      <c r="BI59" s="85"/>
      <c r="BJ59" s="85"/>
      <c r="BK59" s="85"/>
      <c r="BL59" s="85"/>
      <c r="BM59" s="85"/>
      <c r="BN59" s="85"/>
      <c r="BO59" s="85"/>
      <c r="BP59" s="85"/>
      <c r="BQ59" s="85"/>
      <c r="BR59" s="85"/>
    </row>
    <row r="60" spans="1:70" s="86" customFormat="1" x14ac:dyDescent="0.2">
      <c r="A60" s="83">
        <v>1143</v>
      </c>
      <c r="B60" s="63" t="s">
        <v>48</v>
      </c>
      <c r="C60" s="64">
        <v>8</v>
      </c>
      <c r="D60" s="56">
        <f t="shared" si="44"/>
        <v>349.4</v>
      </c>
      <c r="E60" s="161">
        <f>RCFs!$C$43</f>
        <v>43.679000000000002</v>
      </c>
      <c r="F60" s="56">
        <f t="shared" si="56"/>
        <v>100.5</v>
      </c>
      <c r="G60" s="161">
        <f>RCFs!$C$5</f>
        <v>12.563000000000001</v>
      </c>
      <c r="H60" s="56">
        <f t="shared" si="59"/>
        <v>100.5</v>
      </c>
      <c r="I60" s="161">
        <f>RCFs!$C$5</f>
        <v>12.563000000000001</v>
      </c>
      <c r="J60" s="65">
        <f t="shared" si="90"/>
        <v>110.6</v>
      </c>
      <c r="K60" s="65">
        <f t="shared" si="90"/>
        <v>135.69999999999999</v>
      </c>
      <c r="L60" s="65">
        <f t="shared" si="90"/>
        <v>150.80000000000001</v>
      </c>
      <c r="M60" s="65">
        <f t="shared" si="90"/>
        <v>201</v>
      </c>
      <c r="N60" s="65">
        <f t="shared" si="90"/>
        <v>216.1</v>
      </c>
      <c r="O60" s="56">
        <f t="shared" si="60"/>
        <v>98.6</v>
      </c>
      <c r="P60" s="55">
        <f>RCFs!$C$7</f>
        <v>12.33</v>
      </c>
      <c r="Q60" s="65">
        <f t="shared" si="87"/>
        <v>128.1</v>
      </c>
      <c r="R60" s="65">
        <f t="shared" si="87"/>
        <v>147.9</v>
      </c>
      <c r="S60" s="56">
        <f t="shared" si="62"/>
        <v>97.5</v>
      </c>
      <c r="T60" s="55">
        <f>RCFs!$C$9</f>
        <v>12.199</v>
      </c>
      <c r="U60" s="56">
        <f t="shared" si="46"/>
        <v>97.6</v>
      </c>
      <c r="V60" s="161">
        <f t="shared" si="63"/>
        <v>12.199</v>
      </c>
      <c r="W60" s="65">
        <f t="shared" si="77"/>
        <v>107.4</v>
      </c>
      <c r="X60" s="65">
        <f t="shared" si="77"/>
        <v>133.69999999999999</v>
      </c>
      <c r="Y60" s="65">
        <f t="shared" si="77"/>
        <v>158.1</v>
      </c>
      <c r="Z60" s="65">
        <f t="shared" si="77"/>
        <v>143.5</v>
      </c>
      <c r="AA60" s="65">
        <f t="shared" si="80"/>
        <v>211.8</v>
      </c>
      <c r="AB60" s="65">
        <f t="shared" si="78"/>
        <v>292.8</v>
      </c>
      <c r="AC60" s="56">
        <f t="shared" si="66"/>
        <v>98.7</v>
      </c>
      <c r="AD60" s="55">
        <f>RCFs!$C$13</f>
        <v>12.34</v>
      </c>
      <c r="AE60" s="61">
        <f t="shared" ref="AE60:AG79" si="92">ROUND($AC60*AE$6,1)</f>
        <v>162.9</v>
      </c>
      <c r="AF60" s="61">
        <f t="shared" si="92"/>
        <v>207.3</v>
      </c>
      <c r="AG60" s="61">
        <f t="shared" si="92"/>
        <v>296.10000000000002</v>
      </c>
      <c r="AH60" s="56">
        <f t="shared" si="49"/>
        <v>97.5</v>
      </c>
      <c r="AI60" s="161">
        <f>RCFs!$C$23</f>
        <v>12.193</v>
      </c>
      <c r="AJ60" s="56">
        <f t="shared" si="50"/>
        <v>129.6</v>
      </c>
      <c r="AK60" s="161">
        <f>RCFs!$C$27</f>
        <v>16.2</v>
      </c>
      <c r="AL60" s="237">
        <f t="shared" si="51"/>
        <v>102.6</v>
      </c>
      <c r="AM60" s="161">
        <f>RCFs!$C$33</f>
        <v>12.824999999999999</v>
      </c>
      <c r="AN60" s="61">
        <f t="shared" si="52"/>
        <v>153.9</v>
      </c>
      <c r="AO60" s="162">
        <f t="shared" si="53"/>
        <v>103.3</v>
      </c>
      <c r="AP60" s="161">
        <f>RCFs!$C$35</f>
        <v>12.92</v>
      </c>
      <c r="AQ60" s="61">
        <f t="shared" si="85"/>
        <v>123.9</v>
      </c>
      <c r="AR60" s="61">
        <f t="shared" si="85"/>
        <v>139.4</v>
      </c>
      <c r="AS60" s="162">
        <f t="shared" si="64"/>
        <v>104.8</v>
      </c>
      <c r="AT60" s="161">
        <f>RCFs!$C$37</f>
        <v>13.11</v>
      </c>
      <c r="AU60" s="162">
        <f t="shared" si="64"/>
        <v>102.8</v>
      </c>
      <c r="AV60" s="161">
        <f>RCFs!$C$39</f>
        <v>12.85</v>
      </c>
      <c r="AW60" s="161">
        <f t="shared" ref="AW60" si="93">ROUNDDOWN(AX60*$C60,1)</f>
        <v>101.4</v>
      </c>
      <c r="AX60" s="161">
        <f>RCFs!$C$41</f>
        <v>12.682</v>
      </c>
      <c r="AY60" s="84"/>
      <c r="AZ60" s="84"/>
      <c r="BA60" s="84"/>
      <c r="BB60" s="84"/>
      <c r="BC60" s="84"/>
      <c r="BD60" s="84"/>
      <c r="BE60" s="84"/>
      <c r="BF60" s="84"/>
      <c r="BG60" s="84"/>
      <c r="BH60" s="84"/>
      <c r="BI60" s="85"/>
      <c r="BJ60" s="85"/>
      <c r="BK60" s="85"/>
      <c r="BL60" s="85"/>
      <c r="BM60" s="85"/>
      <c r="BN60" s="85"/>
      <c r="BO60" s="85"/>
      <c r="BP60" s="85"/>
      <c r="BQ60" s="85"/>
      <c r="BR60" s="85"/>
    </row>
    <row r="61" spans="1:70" s="86" customFormat="1" x14ac:dyDescent="0.2">
      <c r="A61" s="83">
        <v>1145</v>
      </c>
      <c r="B61" s="63" t="s">
        <v>49</v>
      </c>
      <c r="C61" s="64">
        <v>13</v>
      </c>
      <c r="D61" s="56">
        <f t="shared" si="44"/>
        <v>567.79999999999995</v>
      </c>
      <c r="E61" s="161">
        <f>RCFs!$C$43</f>
        <v>43.679000000000002</v>
      </c>
      <c r="F61" s="56">
        <f t="shared" si="56"/>
        <v>163.30000000000001</v>
      </c>
      <c r="G61" s="161">
        <f>RCFs!$C$5</f>
        <v>12.563000000000001</v>
      </c>
      <c r="H61" s="56">
        <f t="shared" si="59"/>
        <v>163.30000000000001</v>
      </c>
      <c r="I61" s="161">
        <f>RCFs!$C$5</f>
        <v>12.563000000000001</v>
      </c>
      <c r="J61" s="65">
        <f t="shared" si="90"/>
        <v>179.7</v>
      </c>
      <c r="K61" s="65">
        <f t="shared" si="90"/>
        <v>220.5</v>
      </c>
      <c r="L61" s="65">
        <f t="shared" si="90"/>
        <v>245</v>
      </c>
      <c r="M61" s="65">
        <f t="shared" si="90"/>
        <v>326.60000000000002</v>
      </c>
      <c r="N61" s="65">
        <f t="shared" si="90"/>
        <v>351.1</v>
      </c>
      <c r="O61" s="56">
        <f t="shared" si="60"/>
        <v>160.30000000000001</v>
      </c>
      <c r="P61" s="55">
        <f>RCFs!$C$7</f>
        <v>12.33</v>
      </c>
      <c r="Q61" s="65">
        <f t="shared" si="87"/>
        <v>208.3</v>
      </c>
      <c r="R61" s="65">
        <f t="shared" si="87"/>
        <v>240.4</v>
      </c>
      <c r="S61" s="56">
        <f t="shared" si="62"/>
        <v>158.5</v>
      </c>
      <c r="T61" s="55">
        <f>RCFs!$C$9</f>
        <v>12.199</v>
      </c>
      <c r="U61" s="56">
        <f t="shared" si="46"/>
        <v>158.6</v>
      </c>
      <c r="V61" s="161">
        <f t="shared" si="63"/>
        <v>12.199</v>
      </c>
      <c r="W61" s="65">
        <f t="shared" si="77"/>
        <v>174.4</v>
      </c>
      <c r="X61" s="65">
        <f t="shared" si="77"/>
        <v>217.3</v>
      </c>
      <c r="Y61" s="65">
        <f t="shared" si="77"/>
        <v>256.89999999999998</v>
      </c>
      <c r="Z61" s="65">
        <f t="shared" si="77"/>
        <v>233.1</v>
      </c>
      <c r="AA61" s="65">
        <f t="shared" si="80"/>
        <v>344.1</v>
      </c>
      <c r="AB61" s="65">
        <f t="shared" si="78"/>
        <v>475.8</v>
      </c>
      <c r="AC61" s="56">
        <f t="shared" si="66"/>
        <v>160.4</v>
      </c>
      <c r="AD61" s="55">
        <f>RCFs!$C$13</f>
        <v>12.34</v>
      </c>
      <c r="AE61" s="61">
        <f t="shared" si="92"/>
        <v>264.7</v>
      </c>
      <c r="AF61" s="61">
        <f t="shared" si="92"/>
        <v>336.8</v>
      </c>
      <c r="AG61" s="61">
        <f t="shared" si="92"/>
        <v>481.2</v>
      </c>
      <c r="AH61" s="56">
        <f t="shared" si="49"/>
        <v>158.5</v>
      </c>
      <c r="AI61" s="161">
        <f>RCFs!$C$23</f>
        <v>12.193</v>
      </c>
      <c r="AJ61" s="56">
        <f t="shared" si="50"/>
        <v>210.6</v>
      </c>
      <c r="AK61" s="161">
        <f>RCFs!$C$27</f>
        <v>16.2</v>
      </c>
      <c r="AL61" s="237">
        <f t="shared" si="51"/>
        <v>166.7</v>
      </c>
      <c r="AM61" s="161">
        <f>RCFs!$C$33</f>
        <v>12.824999999999999</v>
      </c>
      <c r="AN61" s="61">
        <f t="shared" si="52"/>
        <v>250</v>
      </c>
      <c r="AO61" s="162">
        <f t="shared" si="53"/>
        <v>167.9</v>
      </c>
      <c r="AP61" s="161">
        <f>RCFs!$C$35</f>
        <v>12.92</v>
      </c>
      <c r="AQ61" s="61">
        <f t="shared" si="85"/>
        <v>201.4</v>
      </c>
      <c r="AR61" s="61">
        <f t="shared" si="85"/>
        <v>226.6</v>
      </c>
      <c r="AS61" s="162">
        <f t="shared" si="64"/>
        <v>170.4</v>
      </c>
      <c r="AT61" s="161">
        <f>RCFs!$C$37</f>
        <v>13.11</v>
      </c>
      <c r="AU61" s="162">
        <f t="shared" si="64"/>
        <v>167</v>
      </c>
      <c r="AV61" s="161">
        <f>RCFs!$C$39</f>
        <v>12.85</v>
      </c>
      <c r="AW61" s="161">
        <f t="shared" ref="AW61" si="94">ROUNDDOWN(AX61*$C61,1)</f>
        <v>164.8</v>
      </c>
      <c r="AX61" s="161">
        <f>RCFs!$C$41</f>
        <v>12.682</v>
      </c>
      <c r="AY61" s="84"/>
      <c r="AZ61" s="84"/>
      <c r="BA61" s="84"/>
      <c r="BB61" s="84"/>
      <c r="BC61" s="84"/>
      <c r="BD61" s="84"/>
      <c r="BE61" s="84"/>
      <c r="BF61" s="84"/>
      <c r="BG61" s="84"/>
      <c r="BH61" s="84"/>
      <c r="BI61" s="85"/>
      <c r="BJ61" s="85"/>
      <c r="BK61" s="85"/>
      <c r="BL61" s="85"/>
      <c r="BM61" s="85"/>
      <c r="BN61" s="85"/>
      <c r="BO61" s="85"/>
      <c r="BP61" s="85"/>
      <c r="BQ61" s="85"/>
      <c r="BR61" s="85"/>
    </row>
    <row r="62" spans="1:70" s="86" customFormat="1" x14ac:dyDescent="0.2">
      <c r="A62" s="83">
        <v>1186</v>
      </c>
      <c r="B62" s="63" t="s">
        <v>50</v>
      </c>
      <c r="C62" s="64">
        <v>30</v>
      </c>
      <c r="D62" s="56">
        <f t="shared" si="44"/>
        <v>1310.4000000000001</v>
      </c>
      <c r="E62" s="161">
        <f>RCFs!$C$43</f>
        <v>43.679000000000002</v>
      </c>
      <c r="F62" s="56">
        <f t="shared" si="56"/>
        <v>376.9</v>
      </c>
      <c r="G62" s="161">
        <f>RCFs!$C$5</f>
        <v>12.563000000000001</v>
      </c>
      <c r="H62" s="56">
        <f t="shared" si="59"/>
        <v>376.9</v>
      </c>
      <c r="I62" s="161">
        <f>RCFs!$C$5</f>
        <v>12.563000000000001</v>
      </c>
      <c r="J62" s="65">
        <f t="shared" si="90"/>
        <v>414.6</v>
      </c>
      <c r="K62" s="65">
        <f t="shared" si="90"/>
        <v>508.8</v>
      </c>
      <c r="L62" s="65">
        <f t="shared" si="90"/>
        <v>565.29999999999995</v>
      </c>
      <c r="M62" s="65">
        <f t="shared" si="90"/>
        <v>753.8</v>
      </c>
      <c r="N62" s="65">
        <f t="shared" si="90"/>
        <v>810.3</v>
      </c>
      <c r="O62" s="56">
        <f t="shared" si="60"/>
        <v>369.9</v>
      </c>
      <c r="P62" s="55">
        <f>RCFs!$C$7</f>
        <v>12.33</v>
      </c>
      <c r="Q62" s="65">
        <f t="shared" si="87"/>
        <v>480.8</v>
      </c>
      <c r="R62" s="65">
        <f t="shared" si="87"/>
        <v>554.79999999999995</v>
      </c>
      <c r="S62" s="56">
        <f t="shared" si="62"/>
        <v>365.9</v>
      </c>
      <c r="T62" s="55">
        <f>RCFs!$C$9</f>
        <v>12.199</v>
      </c>
      <c r="U62" s="56">
        <f t="shared" si="46"/>
        <v>366</v>
      </c>
      <c r="V62" s="161">
        <f t="shared" si="63"/>
        <v>12.199</v>
      </c>
      <c r="W62" s="65">
        <f t="shared" si="77"/>
        <v>402.6</v>
      </c>
      <c r="X62" s="65">
        <f t="shared" si="77"/>
        <v>501.4</v>
      </c>
      <c r="Y62" s="65">
        <f t="shared" si="77"/>
        <v>592.9</v>
      </c>
      <c r="Z62" s="65">
        <f t="shared" si="77"/>
        <v>538</v>
      </c>
      <c r="AA62" s="65">
        <f t="shared" si="80"/>
        <v>794.2</v>
      </c>
      <c r="AB62" s="65">
        <f t="shared" si="78"/>
        <v>1097.9000000000001</v>
      </c>
      <c r="AC62" s="56">
        <f t="shared" si="66"/>
        <v>370.2</v>
      </c>
      <c r="AD62" s="55">
        <f>RCFs!$C$13</f>
        <v>12.34</v>
      </c>
      <c r="AE62" s="61">
        <f t="shared" si="92"/>
        <v>610.79999999999995</v>
      </c>
      <c r="AF62" s="61">
        <f t="shared" si="92"/>
        <v>777.4</v>
      </c>
      <c r="AG62" s="61">
        <f t="shared" si="92"/>
        <v>1110.5999999999999</v>
      </c>
      <c r="AH62" s="56">
        <f t="shared" si="49"/>
        <v>365.7</v>
      </c>
      <c r="AI62" s="161">
        <f>RCFs!$C$23</f>
        <v>12.193</v>
      </c>
      <c r="AJ62" s="56">
        <f t="shared" si="50"/>
        <v>486</v>
      </c>
      <c r="AK62" s="161">
        <f>RCFs!$C$27</f>
        <v>16.2</v>
      </c>
      <c r="AL62" s="237">
        <f t="shared" si="51"/>
        <v>384.7</v>
      </c>
      <c r="AM62" s="161">
        <f>RCFs!$C$33</f>
        <v>12.824999999999999</v>
      </c>
      <c r="AN62" s="61">
        <f t="shared" si="52"/>
        <v>577</v>
      </c>
      <c r="AO62" s="162">
        <f t="shared" si="53"/>
        <v>387.6</v>
      </c>
      <c r="AP62" s="161">
        <f>RCFs!$C$35</f>
        <v>12.92</v>
      </c>
      <c r="AQ62" s="61">
        <f t="shared" si="85"/>
        <v>465.1</v>
      </c>
      <c r="AR62" s="61">
        <f t="shared" si="85"/>
        <v>523.20000000000005</v>
      </c>
      <c r="AS62" s="162">
        <f t="shared" si="64"/>
        <v>393.3</v>
      </c>
      <c r="AT62" s="161">
        <f>RCFs!$C$37</f>
        <v>13.11</v>
      </c>
      <c r="AU62" s="162">
        <f t="shared" si="64"/>
        <v>385.5</v>
      </c>
      <c r="AV62" s="161">
        <f>RCFs!$C$39</f>
        <v>12.85</v>
      </c>
      <c r="AW62" s="161">
        <f t="shared" ref="AW62" si="95">ROUNDDOWN(AX62*$C62,1)</f>
        <v>380.4</v>
      </c>
      <c r="AX62" s="161">
        <f>RCFs!$C$41</f>
        <v>12.682</v>
      </c>
      <c r="AY62" s="84"/>
      <c r="AZ62" s="84"/>
      <c r="BA62" s="84"/>
      <c r="BB62" s="84"/>
      <c r="BC62" s="84"/>
      <c r="BD62" s="84"/>
      <c r="BE62" s="84"/>
      <c r="BF62" s="84"/>
      <c r="BG62" s="84"/>
      <c r="BH62" s="84"/>
      <c r="BI62" s="85"/>
      <c r="BJ62" s="85"/>
      <c r="BK62" s="85"/>
      <c r="BL62" s="85"/>
      <c r="BM62" s="85"/>
      <c r="BN62" s="85"/>
      <c r="BO62" s="85"/>
      <c r="BP62" s="85"/>
      <c r="BQ62" s="85"/>
      <c r="BR62" s="85"/>
    </row>
    <row r="63" spans="1:70" s="86" customFormat="1" x14ac:dyDescent="0.2">
      <c r="A63" s="88">
        <v>1187</v>
      </c>
      <c r="B63" s="63" t="s">
        <v>51</v>
      </c>
      <c r="C63" s="64">
        <v>4.9000000000000004</v>
      </c>
      <c r="D63" s="56">
        <f t="shared" si="44"/>
        <v>214</v>
      </c>
      <c r="E63" s="161">
        <f>RCFs!$C$43</f>
        <v>43.679000000000002</v>
      </c>
      <c r="F63" s="56">
        <f t="shared" si="56"/>
        <v>61.6</v>
      </c>
      <c r="G63" s="161">
        <f>RCFs!$C$5</f>
        <v>12.563000000000001</v>
      </c>
      <c r="H63" s="56">
        <f t="shared" si="59"/>
        <v>61.6</v>
      </c>
      <c r="I63" s="161">
        <f>RCFs!$C$5</f>
        <v>12.563000000000001</v>
      </c>
      <c r="J63" s="65">
        <f t="shared" si="90"/>
        <v>67.7</v>
      </c>
      <c r="K63" s="65">
        <f t="shared" si="90"/>
        <v>83.1</v>
      </c>
      <c r="L63" s="65">
        <f t="shared" si="90"/>
        <v>92.3</v>
      </c>
      <c r="M63" s="65">
        <f t="shared" si="90"/>
        <v>123.1</v>
      </c>
      <c r="N63" s="65">
        <f t="shared" si="90"/>
        <v>132.4</v>
      </c>
      <c r="O63" s="56">
        <f t="shared" si="60"/>
        <v>60.4</v>
      </c>
      <c r="P63" s="55">
        <f>RCFs!$C$7</f>
        <v>12.33</v>
      </c>
      <c r="Q63" s="65">
        <f t="shared" si="87"/>
        <v>78.5</v>
      </c>
      <c r="R63" s="65">
        <f t="shared" si="87"/>
        <v>90.6</v>
      </c>
      <c r="S63" s="56">
        <f t="shared" si="62"/>
        <v>59.7</v>
      </c>
      <c r="T63" s="55">
        <f>RCFs!$C$9</f>
        <v>12.199</v>
      </c>
      <c r="U63" s="56">
        <f t="shared" si="46"/>
        <v>59.8</v>
      </c>
      <c r="V63" s="161">
        <f t="shared" si="63"/>
        <v>12.199</v>
      </c>
      <c r="W63" s="65">
        <f t="shared" si="77"/>
        <v>65.8</v>
      </c>
      <c r="X63" s="65">
        <f t="shared" si="77"/>
        <v>81.900000000000006</v>
      </c>
      <c r="Y63" s="65">
        <f t="shared" si="77"/>
        <v>96.8</v>
      </c>
      <c r="Z63" s="65">
        <f t="shared" si="77"/>
        <v>87.9</v>
      </c>
      <c r="AA63" s="65">
        <f t="shared" si="80"/>
        <v>129.69999999999999</v>
      </c>
      <c r="AB63" s="65">
        <f t="shared" si="78"/>
        <v>179.3</v>
      </c>
      <c r="AC63" s="56">
        <f t="shared" si="66"/>
        <v>60.5</v>
      </c>
      <c r="AD63" s="55">
        <f>RCFs!$C$13</f>
        <v>12.34</v>
      </c>
      <c r="AE63" s="61">
        <f t="shared" si="92"/>
        <v>99.8</v>
      </c>
      <c r="AF63" s="61">
        <f t="shared" si="92"/>
        <v>127.1</v>
      </c>
      <c r="AG63" s="61">
        <f t="shared" si="92"/>
        <v>181.5</v>
      </c>
      <c r="AH63" s="56">
        <f t="shared" si="49"/>
        <v>59.7</v>
      </c>
      <c r="AI63" s="161">
        <f>RCFs!$C$23</f>
        <v>12.193</v>
      </c>
      <c r="AJ63" s="56">
        <f t="shared" si="50"/>
        <v>79.400000000000006</v>
      </c>
      <c r="AK63" s="161">
        <f>RCFs!$C$27</f>
        <v>16.2</v>
      </c>
      <c r="AL63" s="237">
        <f t="shared" si="51"/>
        <v>62.8</v>
      </c>
      <c r="AM63" s="161">
        <f>RCFs!$C$33</f>
        <v>12.824999999999999</v>
      </c>
      <c r="AN63" s="61">
        <f t="shared" si="52"/>
        <v>94.2</v>
      </c>
      <c r="AO63" s="162">
        <f t="shared" si="53"/>
        <v>63.3</v>
      </c>
      <c r="AP63" s="161">
        <f>RCFs!$C$35</f>
        <v>12.92</v>
      </c>
      <c r="AQ63" s="61">
        <f t="shared" si="85"/>
        <v>75.900000000000006</v>
      </c>
      <c r="AR63" s="61">
        <f t="shared" si="85"/>
        <v>85.4</v>
      </c>
      <c r="AS63" s="162">
        <f t="shared" si="64"/>
        <v>64.2</v>
      </c>
      <c r="AT63" s="161">
        <f>RCFs!$C$37</f>
        <v>13.11</v>
      </c>
      <c r="AU63" s="162">
        <f t="shared" si="64"/>
        <v>62.9</v>
      </c>
      <c r="AV63" s="161">
        <f>RCFs!$C$39</f>
        <v>12.85</v>
      </c>
      <c r="AW63" s="161">
        <f t="shared" ref="AW63" si="96">ROUNDDOWN(AX63*$C63,1)</f>
        <v>62.1</v>
      </c>
      <c r="AX63" s="161">
        <f>RCFs!$C$41</f>
        <v>12.682</v>
      </c>
      <c r="AY63" s="84"/>
      <c r="AZ63" s="84"/>
      <c r="BA63" s="84"/>
      <c r="BB63" s="84"/>
      <c r="BC63" s="84"/>
      <c r="BD63" s="84"/>
      <c r="BE63" s="84"/>
      <c r="BF63" s="84"/>
      <c r="BG63" s="84"/>
      <c r="BH63" s="84"/>
      <c r="BI63" s="85"/>
      <c r="BJ63" s="85"/>
      <c r="BK63" s="85"/>
      <c r="BL63" s="85"/>
      <c r="BM63" s="85"/>
      <c r="BN63" s="85"/>
      <c r="BO63" s="85"/>
      <c r="BP63" s="85"/>
      <c r="BQ63" s="85"/>
      <c r="BR63" s="85"/>
    </row>
    <row r="64" spans="1:70" s="86" customFormat="1" x14ac:dyDescent="0.2">
      <c r="A64" s="83">
        <v>1188</v>
      </c>
      <c r="B64" s="63" t="s">
        <v>52</v>
      </c>
      <c r="C64" s="64">
        <v>50</v>
      </c>
      <c r="D64" s="56">
        <f t="shared" si="44"/>
        <v>2184</v>
      </c>
      <c r="E64" s="161">
        <f>RCFs!$C$43</f>
        <v>43.679000000000002</v>
      </c>
      <c r="F64" s="56">
        <f t="shared" si="56"/>
        <v>628.20000000000005</v>
      </c>
      <c r="G64" s="161">
        <f>RCFs!$C$5</f>
        <v>12.563000000000001</v>
      </c>
      <c r="H64" s="56">
        <f t="shared" si="59"/>
        <v>628.20000000000005</v>
      </c>
      <c r="I64" s="161">
        <f>RCFs!$C$5</f>
        <v>12.563000000000001</v>
      </c>
      <c r="J64" s="65">
        <f t="shared" si="90"/>
        <v>691</v>
      </c>
      <c r="K64" s="65">
        <f t="shared" si="90"/>
        <v>848</v>
      </c>
      <c r="L64" s="65">
        <f t="shared" si="90"/>
        <v>942.2</v>
      </c>
      <c r="M64" s="65">
        <f t="shared" si="90"/>
        <v>1256.3</v>
      </c>
      <c r="N64" s="65">
        <f t="shared" si="90"/>
        <v>1350.5</v>
      </c>
      <c r="O64" s="56">
        <f t="shared" si="60"/>
        <v>616.5</v>
      </c>
      <c r="P64" s="55">
        <f>RCFs!$C$7</f>
        <v>12.33</v>
      </c>
      <c r="Q64" s="65">
        <f t="shared" si="87"/>
        <v>801.4</v>
      </c>
      <c r="R64" s="65">
        <f t="shared" si="87"/>
        <v>924.7</v>
      </c>
      <c r="S64" s="56">
        <f t="shared" si="62"/>
        <v>609.9</v>
      </c>
      <c r="T64" s="55">
        <f>RCFs!$C$9</f>
        <v>12.199</v>
      </c>
      <c r="U64" s="56">
        <f t="shared" si="46"/>
        <v>610</v>
      </c>
      <c r="V64" s="161">
        <f t="shared" si="63"/>
        <v>12.199</v>
      </c>
      <c r="W64" s="65">
        <f t="shared" si="77"/>
        <v>670.9</v>
      </c>
      <c r="X64" s="65">
        <f t="shared" si="77"/>
        <v>835.6</v>
      </c>
      <c r="Y64" s="65">
        <f t="shared" si="77"/>
        <v>988.1</v>
      </c>
      <c r="Z64" s="65">
        <f t="shared" si="77"/>
        <v>896.6</v>
      </c>
      <c r="AA64" s="65">
        <f t="shared" si="80"/>
        <v>1323.6</v>
      </c>
      <c r="AB64" s="65">
        <f t="shared" si="78"/>
        <v>1829.9</v>
      </c>
      <c r="AC64" s="56">
        <f t="shared" si="66"/>
        <v>617</v>
      </c>
      <c r="AD64" s="55">
        <f>RCFs!$C$13</f>
        <v>12.34</v>
      </c>
      <c r="AE64" s="61">
        <f t="shared" si="92"/>
        <v>1018.1</v>
      </c>
      <c r="AF64" s="61">
        <f t="shared" si="92"/>
        <v>1295.7</v>
      </c>
      <c r="AG64" s="61">
        <f t="shared" si="92"/>
        <v>1851</v>
      </c>
      <c r="AH64" s="56">
        <f t="shared" si="49"/>
        <v>609.6</v>
      </c>
      <c r="AI64" s="161">
        <f>RCFs!$C$23</f>
        <v>12.193</v>
      </c>
      <c r="AJ64" s="56">
        <f t="shared" si="50"/>
        <v>810</v>
      </c>
      <c r="AK64" s="161">
        <f>RCFs!$C$27</f>
        <v>16.2</v>
      </c>
      <c r="AL64" s="237">
        <f t="shared" si="51"/>
        <v>641.20000000000005</v>
      </c>
      <c r="AM64" s="161">
        <f>RCFs!$C$33</f>
        <v>12.824999999999999</v>
      </c>
      <c r="AN64" s="61">
        <f t="shared" si="52"/>
        <v>961.8</v>
      </c>
      <c r="AO64" s="162">
        <f t="shared" si="53"/>
        <v>646</v>
      </c>
      <c r="AP64" s="161">
        <f>RCFs!$C$35</f>
        <v>12.92</v>
      </c>
      <c r="AQ64" s="61">
        <f t="shared" si="85"/>
        <v>775.2</v>
      </c>
      <c r="AR64" s="61">
        <f t="shared" si="85"/>
        <v>872.1</v>
      </c>
      <c r="AS64" s="162">
        <f t="shared" si="64"/>
        <v>655.5</v>
      </c>
      <c r="AT64" s="161">
        <f>RCFs!$C$37</f>
        <v>13.11</v>
      </c>
      <c r="AU64" s="162">
        <f t="shared" si="64"/>
        <v>642.5</v>
      </c>
      <c r="AV64" s="161">
        <f>RCFs!$C$39</f>
        <v>12.85</v>
      </c>
      <c r="AW64" s="161">
        <f t="shared" ref="AW64" si="97">ROUNDDOWN(AX64*$C64,1)</f>
        <v>634.1</v>
      </c>
      <c r="AX64" s="161">
        <f>RCFs!$C$41</f>
        <v>12.682</v>
      </c>
      <c r="AY64" s="84"/>
      <c r="AZ64" s="84"/>
      <c r="BA64" s="84"/>
      <c r="BB64" s="84"/>
      <c r="BC64" s="84"/>
      <c r="BD64" s="84"/>
      <c r="BE64" s="84"/>
      <c r="BF64" s="84"/>
      <c r="BG64" s="84"/>
      <c r="BH64" s="84"/>
      <c r="BI64" s="85"/>
      <c r="BJ64" s="85"/>
      <c r="BK64" s="85"/>
      <c r="BL64" s="85"/>
      <c r="BM64" s="85"/>
      <c r="BN64" s="85"/>
      <c r="BO64" s="85"/>
      <c r="BP64" s="85"/>
      <c r="BQ64" s="85"/>
      <c r="BR64" s="85"/>
    </row>
    <row r="65" spans="1:70" s="86" customFormat="1" x14ac:dyDescent="0.2">
      <c r="A65" s="83">
        <v>1189</v>
      </c>
      <c r="B65" s="63" t="s">
        <v>53</v>
      </c>
      <c r="C65" s="64">
        <v>10</v>
      </c>
      <c r="D65" s="56">
        <f t="shared" si="44"/>
        <v>436.8</v>
      </c>
      <c r="E65" s="161">
        <f>RCFs!$C$43</f>
        <v>43.679000000000002</v>
      </c>
      <c r="F65" s="56">
        <f t="shared" si="56"/>
        <v>125.6</v>
      </c>
      <c r="G65" s="161">
        <f>RCFs!$C$5</f>
        <v>12.563000000000001</v>
      </c>
      <c r="H65" s="56">
        <f t="shared" si="59"/>
        <v>125.6</v>
      </c>
      <c r="I65" s="161">
        <f>RCFs!$C$5</f>
        <v>12.563000000000001</v>
      </c>
      <c r="J65" s="65">
        <f t="shared" si="90"/>
        <v>138.19999999999999</v>
      </c>
      <c r="K65" s="65">
        <f t="shared" si="90"/>
        <v>169.6</v>
      </c>
      <c r="L65" s="65">
        <f t="shared" si="90"/>
        <v>188.4</v>
      </c>
      <c r="M65" s="65">
        <f t="shared" si="90"/>
        <v>251.3</v>
      </c>
      <c r="N65" s="65">
        <f t="shared" si="90"/>
        <v>270.10000000000002</v>
      </c>
      <c r="O65" s="56">
        <f t="shared" si="60"/>
        <v>123.3</v>
      </c>
      <c r="P65" s="55">
        <f>RCFs!$C$7</f>
        <v>12.33</v>
      </c>
      <c r="Q65" s="65">
        <f t="shared" si="87"/>
        <v>160.19999999999999</v>
      </c>
      <c r="R65" s="65">
        <f t="shared" si="87"/>
        <v>184.9</v>
      </c>
      <c r="S65" s="56">
        <f t="shared" si="62"/>
        <v>121.9</v>
      </c>
      <c r="T65" s="55">
        <f>RCFs!$C$9</f>
        <v>12.199</v>
      </c>
      <c r="U65" s="56">
        <f t="shared" si="46"/>
        <v>122</v>
      </c>
      <c r="V65" s="161">
        <f t="shared" si="63"/>
        <v>12.199</v>
      </c>
      <c r="W65" s="65">
        <f t="shared" si="77"/>
        <v>134.19999999999999</v>
      </c>
      <c r="X65" s="65">
        <f t="shared" si="77"/>
        <v>167.1</v>
      </c>
      <c r="Y65" s="65">
        <f t="shared" si="77"/>
        <v>197.6</v>
      </c>
      <c r="Z65" s="65">
        <f t="shared" si="77"/>
        <v>179.3</v>
      </c>
      <c r="AA65" s="65">
        <f t="shared" si="80"/>
        <v>264.7</v>
      </c>
      <c r="AB65" s="65">
        <f t="shared" si="78"/>
        <v>366</v>
      </c>
      <c r="AC65" s="56">
        <f t="shared" si="66"/>
        <v>123.4</v>
      </c>
      <c r="AD65" s="55">
        <f>RCFs!$C$13</f>
        <v>12.34</v>
      </c>
      <c r="AE65" s="61">
        <f t="shared" si="92"/>
        <v>203.6</v>
      </c>
      <c r="AF65" s="61">
        <f t="shared" si="92"/>
        <v>259.10000000000002</v>
      </c>
      <c r="AG65" s="61">
        <f t="shared" si="92"/>
        <v>370.2</v>
      </c>
      <c r="AH65" s="56">
        <f t="shared" si="49"/>
        <v>121.9</v>
      </c>
      <c r="AI65" s="161">
        <f>RCFs!$C$23</f>
        <v>12.193</v>
      </c>
      <c r="AJ65" s="56">
        <f t="shared" si="50"/>
        <v>162</v>
      </c>
      <c r="AK65" s="161">
        <f>RCFs!$C$27</f>
        <v>16.2</v>
      </c>
      <c r="AL65" s="237">
        <f t="shared" si="51"/>
        <v>128.19999999999999</v>
      </c>
      <c r="AM65" s="161">
        <f>RCFs!$C$33</f>
        <v>12.824999999999999</v>
      </c>
      <c r="AN65" s="61">
        <f t="shared" si="52"/>
        <v>192.3</v>
      </c>
      <c r="AO65" s="162">
        <f t="shared" si="53"/>
        <v>129.19999999999999</v>
      </c>
      <c r="AP65" s="161">
        <f>RCFs!$C$35</f>
        <v>12.92</v>
      </c>
      <c r="AQ65" s="61">
        <f t="shared" si="85"/>
        <v>155</v>
      </c>
      <c r="AR65" s="61">
        <f t="shared" si="85"/>
        <v>174.4</v>
      </c>
      <c r="AS65" s="162">
        <f t="shared" si="64"/>
        <v>131.1</v>
      </c>
      <c r="AT65" s="161">
        <f>RCFs!$C$37</f>
        <v>13.11</v>
      </c>
      <c r="AU65" s="162">
        <f t="shared" si="64"/>
        <v>128.5</v>
      </c>
      <c r="AV65" s="161">
        <f>RCFs!$C$39</f>
        <v>12.85</v>
      </c>
      <c r="AW65" s="161">
        <f t="shared" ref="AW65" si="98">ROUNDDOWN(AX65*$C65,1)</f>
        <v>126.8</v>
      </c>
      <c r="AX65" s="161">
        <f>RCFs!$C$41</f>
        <v>12.682</v>
      </c>
      <c r="AY65" s="84"/>
      <c r="AZ65" s="84"/>
      <c r="BA65" s="84"/>
      <c r="BB65" s="84"/>
      <c r="BC65" s="84"/>
      <c r="BD65" s="84"/>
      <c r="BE65" s="84"/>
      <c r="BF65" s="84"/>
      <c r="BG65" s="84"/>
      <c r="BH65" s="84"/>
      <c r="BI65" s="85"/>
      <c r="BJ65" s="85"/>
      <c r="BK65" s="85"/>
      <c r="BL65" s="85"/>
      <c r="BM65" s="85"/>
      <c r="BN65" s="85"/>
      <c r="BO65" s="85"/>
      <c r="BP65" s="85"/>
      <c r="BQ65" s="85"/>
      <c r="BR65" s="85"/>
    </row>
    <row r="66" spans="1:70" s="86" customFormat="1" x14ac:dyDescent="0.2">
      <c r="A66" s="83">
        <v>1190</v>
      </c>
      <c r="B66" s="63" t="s">
        <v>54</v>
      </c>
      <c r="C66" s="64">
        <v>45.31</v>
      </c>
      <c r="D66" s="56">
        <f t="shared" si="44"/>
        <v>1979.1</v>
      </c>
      <c r="E66" s="161">
        <f>RCFs!$C$43</f>
        <v>43.679000000000002</v>
      </c>
      <c r="F66" s="56">
        <f t="shared" si="56"/>
        <v>569.20000000000005</v>
      </c>
      <c r="G66" s="161">
        <f>RCFs!$C$5</f>
        <v>12.563000000000001</v>
      </c>
      <c r="H66" s="56">
        <f t="shared" si="59"/>
        <v>569.20000000000005</v>
      </c>
      <c r="I66" s="161">
        <f>RCFs!$C$5</f>
        <v>12.563000000000001</v>
      </c>
      <c r="J66" s="65">
        <f t="shared" si="90"/>
        <v>626.20000000000005</v>
      </c>
      <c r="K66" s="65">
        <f t="shared" si="90"/>
        <v>768.5</v>
      </c>
      <c r="L66" s="65">
        <f t="shared" si="90"/>
        <v>853.8</v>
      </c>
      <c r="M66" s="65">
        <f t="shared" si="90"/>
        <v>1138.5</v>
      </c>
      <c r="N66" s="65">
        <f t="shared" si="90"/>
        <v>1223.8</v>
      </c>
      <c r="O66" s="56">
        <f t="shared" si="60"/>
        <v>558.70000000000005</v>
      </c>
      <c r="P66" s="55">
        <f>RCFs!$C$7</f>
        <v>12.33</v>
      </c>
      <c r="Q66" s="65">
        <f t="shared" si="87"/>
        <v>726.3</v>
      </c>
      <c r="R66" s="65">
        <f t="shared" si="87"/>
        <v>838</v>
      </c>
      <c r="S66" s="56">
        <f t="shared" si="62"/>
        <v>552.70000000000005</v>
      </c>
      <c r="T66" s="55">
        <f>RCFs!$C$9</f>
        <v>12.199</v>
      </c>
      <c r="U66" s="56">
        <f t="shared" si="46"/>
        <v>552.70000000000005</v>
      </c>
      <c r="V66" s="161">
        <f t="shared" si="63"/>
        <v>12.199</v>
      </c>
      <c r="W66" s="65">
        <f t="shared" si="77"/>
        <v>608</v>
      </c>
      <c r="X66" s="65">
        <f t="shared" si="77"/>
        <v>757.2</v>
      </c>
      <c r="Y66" s="65">
        <f t="shared" si="77"/>
        <v>895.4</v>
      </c>
      <c r="Z66" s="65">
        <f t="shared" si="77"/>
        <v>812.5</v>
      </c>
      <c r="AA66" s="65">
        <f t="shared" si="80"/>
        <v>1199.4000000000001</v>
      </c>
      <c r="AB66" s="65">
        <f t="shared" si="78"/>
        <v>1658.2</v>
      </c>
      <c r="AC66" s="56">
        <f t="shared" si="66"/>
        <v>559.1</v>
      </c>
      <c r="AD66" s="55">
        <f>RCFs!$C$13</f>
        <v>12.34</v>
      </c>
      <c r="AE66" s="61">
        <f t="shared" si="92"/>
        <v>922.5</v>
      </c>
      <c r="AF66" s="61">
        <f t="shared" si="92"/>
        <v>1174.0999999999999</v>
      </c>
      <c r="AG66" s="61">
        <f t="shared" si="92"/>
        <v>1677.3</v>
      </c>
      <c r="AH66" s="56">
        <f t="shared" si="49"/>
        <v>552.4</v>
      </c>
      <c r="AI66" s="161">
        <f>RCFs!$C$23</f>
        <v>12.193</v>
      </c>
      <c r="AJ66" s="56">
        <f t="shared" si="50"/>
        <v>734</v>
      </c>
      <c r="AK66" s="161">
        <f>RCFs!$C$27</f>
        <v>16.2</v>
      </c>
      <c r="AL66" s="237">
        <f t="shared" si="51"/>
        <v>581.1</v>
      </c>
      <c r="AM66" s="161">
        <f>RCFs!$C$33</f>
        <v>12.824999999999999</v>
      </c>
      <c r="AN66" s="61">
        <f t="shared" si="52"/>
        <v>871.6</v>
      </c>
      <c r="AO66" s="162">
        <f t="shared" si="53"/>
        <v>585.4</v>
      </c>
      <c r="AP66" s="161">
        <f>RCFs!$C$35</f>
        <v>12.92</v>
      </c>
      <c r="AQ66" s="61">
        <f t="shared" si="85"/>
        <v>702.4</v>
      </c>
      <c r="AR66" s="61">
        <f t="shared" si="85"/>
        <v>790.2</v>
      </c>
      <c r="AS66" s="162">
        <f t="shared" si="64"/>
        <v>594</v>
      </c>
      <c r="AT66" s="161">
        <f>RCFs!$C$37</f>
        <v>13.11</v>
      </c>
      <c r="AU66" s="162">
        <f t="shared" si="64"/>
        <v>582.20000000000005</v>
      </c>
      <c r="AV66" s="161">
        <f>RCFs!$C$39</f>
        <v>12.85</v>
      </c>
      <c r="AW66" s="161">
        <f t="shared" ref="AW66" si="99">ROUNDDOWN(AX66*$C66,1)</f>
        <v>574.6</v>
      </c>
      <c r="AX66" s="161">
        <f>RCFs!$C$41</f>
        <v>12.682</v>
      </c>
      <c r="AY66" s="84"/>
      <c r="AZ66" s="84"/>
      <c r="BA66" s="84"/>
      <c r="BB66" s="84"/>
      <c r="BC66" s="84"/>
      <c r="BD66" s="84"/>
      <c r="BE66" s="84"/>
      <c r="BF66" s="84"/>
      <c r="BG66" s="84"/>
      <c r="BH66" s="84"/>
      <c r="BI66" s="85"/>
      <c r="BJ66" s="85"/>
      <c r="BK66" s="85"/>
      <c r="BL66" s="85"/>
      <c r="BM66" s="85"/>
      <c r="BN66" s="85"/>
      <c r="BO66" s="85"/>
      <c r="BP66" s="85"/>
      <c r="BQ66" s="85"/>
      <c r="BR66" s="85"/>
    </row>
    <row r="67" spans="1:70" s="86" customFormat="1" x14ac:dyDescent="0.2">
      <c r="A67" s="83">
        <v>1192</v>
      </c>
      <c r="B67" s="63" t="s">
        <v>55</v>
      </c>
      <c r="C67" s="64">
        <v>5</v>
      </c>
      <c r="D67" s="56">
        <f t="shared" si="44"/>
        <v>218.4</v>
      </c>
      <c r="E67" s="161">
        <f>RCFs!$C$43</f>
        <v>43.679000000000002</v>
      </c>
      <c r="F67" s="56">
        <f t="shared" si="56"/>
        <v>62.8</v>
      </c>
      <c r="G67" s="161">
        <f>RCFs!$C$5</f>
        <v>12.563000000000001</v>
      </c>
      <c r="H67" s="56">
        <f t="shared" si="59"/>
        <v>62.8</v>
      </c>
      <c r="I67" s="161">
        <f>RCFs!$C$5</f>
        <v>12.563000000000001</v>
      </c>
      <c r="J67" s="65">
        <f t="shared" si="90"/>
        <v>69.099999999999994</v>
      </c>
      <c r="K67" s="65">
        <f t="shared" si="90"/>
        <v>84.8</v>
      </c>
      <c r="L67" s="65">
        <f t="shared" si="90"/>
        <v>94.2</v>
      </c>
      <c r="M67" s="65">
        <f t="shared" si="90"/>
        <v>125.6</v>
      </c>
      <c r="N67" s="65">
        <f t="shared" si="90"/>
        <v>135.1</v>
      </c>
      <c r="O67" s="56">
        <f t="shared" si="60"/>
        <v>61.7</v>
      </c>
      <c r="P67" s="55">
        <f>RCFs!$C$7</f>
        <v>12.33</v>
      </c>
      <c r="Q67" s="65">
        <f t="shared" si="87"/>
        <v>80.2</v>
      </c>
      <c r="R67" s="65">
        <f t="shared" si="87"/>
        <v>92.5</v>
      </c>
      <c r="S67" s="56">
        <f t="shared" si="62"/>
        <v>60.9</v>
      </c>
      <c r="T67" s="55">
        <f>RCFs!$C$9</f>
        <v>12.199</v>
      </c>
      <c r="U67" s="56">
        <f t="shared" si="46"/>
        <v>61</v>
      </c>
      <c r="V67" s="161">
        <f t="shared" si="63"/>
        <v>12.199</v>
      </c>
      <c r="W67" s="65">
        <f t="shared" si="77"/>
        <v>67.099999999999994</v>
      </c>
      <c r="X67" s="65">
        <f t="shared" si="77"/>
        <v>83.6</v>
      </c>
      <c r="Y67" s="65">
        <f t="shared" si="77"/>
        <v>98.8</v>
      </c>
      <c r="Z67" s="65">
        <f t="shared" si="77"/>
        <v>89.7</v>
      </c>
      <c r="AA67" s="65">
        <f t="shared" si="80"/>
        <v>132.4</v>
      </c>
      <c r="AB67" s="65">
        <f t="shared" si="78"/>
        <v>183</v>
      </c>
      <c r="AC67" s="56">
        <f t="shared" si="66"/>
        <v>61.7</v>
      </c>
      <c r="AD67" s="55">
        <f>RCFs!$C$13</f>
        <v>12.34</v>
      </c>
      <c r="AE67" s="61">
        <f t="shared" si="92"/>
        <v>101.8</v>
      </c>
      <c r="AF67" s="61">
        <f t="shared" si="92"/>
        <v>129.6</v>
      </c>
      <c r="AG67" s="61">
        <f t="shared" si="92"/>
        <v>185.1</v>
      </c>
      <c r="AH67" s="56">
        <f t="shared" si="49"/>
        <v>60.9</v>
      </c>
      <c r="AI67" s="161">
        <f>RCFs!$C$23</f>
        <v>12.193</v>
      </c>
      <c r="AJ67" s="56">
        <f t="shared" si="50"/>
        <v>81</v>
      </c>
      <c r="AK67" s="161">
        <f>RCFs!$C$27</f>
        <v>16.2</v>
      </c>
      <c r="AL67" s="237">
        <f t="shared" si="51"/>
        <v>64.099999999999994</v>
      </c>
      <c r="AM67" s="161">
        <f>RCFs!$C$33</f>
        <v>12.824999999999999</v>
      </c>
      <c r="AN67" s="61">
        <f t="shared" si="52"/>
        <v>96.1</v>
      </c>
      <c r="AO67" s="162">
        <f t="shared" si="53"/>
        <v>64.599999999999994</v>
      </c>
      <c r="AP67" s="161">
        <f>RCFs!$C$35</f>
        <v>12.92</v>
      </c>
      <c r="AQ67" s="61">
        <f t="shared" si="85"/>
        <v>77.5</v>
      </c>
      <c r="AR67" s="61">
        <f t="shared" si="85"/>
        <v>87.2</v>
      </c>
      <c r="AS67" s="162">
        <f t="shared" si="64"/>
        <v>65.5</v>
      </c>
      <c r="AT67" s="161">
        <f>RCFs!$C$37</f>
        <v>13.11</v>
      </c>
      <c r="AU67" s="162">
        <f t="shared" si="64"/>
        <v>64.2</v>
      </c>
      <c r="AV67" s="161">
        <f>RCFs!$C$39</f>
        <v>12.85</v>
      </c>
      <c r="AW67" s="161">
        <f t="shared" ref="AW67" si="100">ROUNDDOWN(AX67*$C67,1)</f>
        <v>63.4</v>
      </c>
      <c r="AX67" s="161">
        <f>RCFs!$C$41</f>
        <v>12.682</v>
      </c>
      <c r="AY67" s="84"/>
      <c r="AZ67" s="84"/>
      <c r="BA67" s="84"/>
      <c r="BB67" s="84"/>
      <c r="BC67" s="84"/>
      <c r="BD67" s="84"/>
      <c r="BE67" s="84"/>
      <c r="BF67" s="84"/>
      <c r="BG67" s="84"/>
      <c r="BH67" s="84"/>
      <c r="BI67" s="85"/>
      <c r="BJ67" s="85"/>
      <c r="BK67" s="85"/>
      <c r="BL67" s="85"/>
      <c r="BM67" s="85"/>
      <c r="BN67" s="85"/>
      <c r="BO67" s="85"/>
      <c r="BP67" s="85"/>
      <c r="BQ67" s="85"/>
      <c r="BR67" s="85"/>
    </row>
    <row r="68" spans="1:70" s="86" customFormat="1" x14ac:dyDescent="0.2">
      <c r="A68" s="83">
        <v>1202</v>
      </c>
      <c r="B68" s="63" t="s">
        <v>56</v>
      </c>
      <c r="C68" s="64">
        <v>40</v>
      </c>
      <c r="D68" s="56">
        <f t="shared" si="44"/>
        <v>1747.2</v>
      </c>
      <c r="E68" s="161">
        <f>RCFs!$C$43</f>
        <v>43.679000000000002</v>
      </c>
      <c r="F68" s="56">
        <f t="shared" si="56"/>
        <v>502.5</v>
      </c>
      <c r="G68" s="161">
        <f>RCFs!$C$5</f>
        <v>12.563000000000001</v>
      </c>
      <c r="H68" s="56">
        <f t="shared" si="59"/>
        <v>502.5</v>
      </c>
      <c r="I68" s="161">
        <f>RCFs!$C$5</f>
        <v>12.563000000000001</v>
      </c>
      <c r="J68" s="65">
        <f t="shared" si="90"/>
        <v>552.79999999999995</v>
      </c>
      <c r="K68" s="65">
        <f t="shared" si="90"/>
        <v>678.4</v>
      </c>
      <c r="L68" s="65">
        <f t="shared" si="90"/>
        <v>753.8</v>
      </c>
      <c r="M68" s="65">
        <f t="shared" si="90"/>
        <v>1005</v>
      </c>
      <c r="N68" s="65">
        <f t="shared" si="90"/>
        <v>1080.4000000000001</v>
      </c>
      <c r="O68" s="56">
        <f t="shared" si="60"/>
        <v>493.2</v>
      </c>
      <c r="P68" s="55">
        <f>RCFs!$C$7</f>
        <v>12.33</v>
      </c>
      <c r="Q68" s="65">
        <f t="shared" si="87"/>
        <v>641.1</v>
      </c>
      <c r="R68" s="65">
        <f t="shared" si="87"/>
        <v>739.8</v>
      </c>
      <c r="S68" s="56">
        <f t="shared" si="62"/>
        <v>487.9</v>
      </c>
      <c r="T68" s="55">
        <f>RCFs!$C$9</f>
        <v>12.199</v>
      </c>
      <c r="U68" s="56">
        <f t="shared" si="46"/>
        <v>488</v>
      </c>
      <c r="V68" s="161">
        <f t="shared" si="63"/>
        <v>12.199</v>
      </c>
      <c r="W68" s="65">
        <f t="shared" si="77"/>
        <v>536.79999999999995</v>
      </c>
      <c r="X68" s="65">
        <f t="shared" si="77"/>
        <v>668.5</v>
      </c>
      <c r="Y68" s="65">
        <f t="shared" si="77"/>
        <v>790.5</v>
      </c>
      <c r="Z68" s="65">
        <f t="shared" si="77"/>
        <v>717.3</v>
      </c>
      <c r="AA68" s="65">
        <f t="shared" si="80"/>
        <v>1058.9000000000001</v>
      </c>
      <c r="AB68" s="65">
        <f t="shared" si="78"/>
        <v>1463.9</v>
      </c>
      <c r="AC68" s="56">
        <f t="shared" si="66"/>
        <v>493.6</v>
      </c>
      <c r="AD68" s="55">
        <f>RCFs!$C$13</f>
        <v>12.34</v>
      </c>
      <c r="AE68" s="61">
        <f t="shared" si="92"/>
        <v>814.4</v>
      </c>
      <c r="AF68" s="61">
        <f t="shared" si="92"/>
        <v>1036.5999999999999</v>
      </c>
      <c r="AG68" s="61">
        <f t="shared" si="92"/>
        <v>1480.8</v>
      </c>
      <c r="AH68" s="56">
        <f t="shared" si="49"/>
        <v>487.7</v>
      </c>
      <c r="AI68" s="161">
        <f>RCFs!$C$23</f>
        <v>12.193</v>
      </c>
      <c r="AJ68" s="56">
        <f t="shared" si="50"/>
        <v>648</v>
      </c>
      <c r="AK68" s="161">
        <f>RCFs!$C$27</f>
        <v>16.2</v>
      </c>
      <c r="AL68" s="237">
        <f t="shared" si="51"/>
        <v>513</v>
      </c>
      <c r="AM68" s="161">
        <f>RCFs!$C$33</f>
        <v>12.824999999999999</v>
      </c>
      <c r="AN68" s="61">
        <f t="shared" si="52"/>
        <v>769.5</v>
      </c>
      <c r="AO68" s="162">
        <f t="shared" si="53"/>
        <v>516.79999999999995</v>
      </c>
      <c r="AP68" s="161">
        <f>RCFs!$C$35</f>
        <v>12.92</v>
      </c>
      <c r="AQ68" s="61">
        <f t="shared" si="85"/>
        <v>620.1</v>
      </c>
      <c r="AR68" s="61">
        <f t="shared" si="85"/>
        <v>697.6</v>
      </c>
      <c r="AS68" s="162">
        <f t="shared" si="64"/>
        <v>524.4</v>
      </c>
      <c r="AT68" s="161">
        <f>RCFs!$C$37</f>
        <v>13.11</v>
      </c>
      <c r="AU68" s="162">
        <f t="shared" si="64"/>
        <v>514</v>
      </c>
      <c r="AV68" s="161">
        <f>RCFs!$C$39</f>
        <v>12.85</v>
      </c>
      <c r="AW68" s="161">
        <f t="shared" ref="AW68" si="101">ROUNDDOWN(AX68*$C68,1)</f>
        <v>507.2</v>
      </c>
      <c r="AX68" s="161">
        <f>RCFs!$C$41</f>
        <v>12.682</v>
      </c>
      <c r="AY68" s="84"/>
      <c r="AZ68" s="84"/>
      <c r="BA68" s="84"/>
      <c r="BB68" s="84"/>
      <c r="BC68" s="84"/>
      <c r="BD68" s="84"/>
      <c r="BE68" s="84"/>
      <c r="BF68" s="84"/>
      <c r="BG68" s="84"/>
      <c r="BH68" s="84"/>
      <c r="BI68" s="85"/>
      <c r="BJ68" s="85"/>
      <c r="BK68" s="85"/>
      <c r="BL68" s="85"/>
      <c r="BM68" s="85"/>
      <c r="BN68" s="85"/>
      <c r="BO68" s="85"/>
      <c r="BP68" s="85"/>
      <c r="BQ68" s="85"/>
      <c r="BR68" s="85"/>
    </row>
    <row r="69" spans="1:70" s="86" customFormat="1" x14ac:dyDescent="0.2">
      <c r="A69" s="83">
        <v>1204</v>
      </c>
      <c r="B69" s="63" t="s">
        <v>57</v>
      </c>
      <c r="C69" s="64">
        <v>30</v>
      </c>
      <c r="D69" s="56">
        <f t="shared" si="44"/>
        <v>1310.4000000000001</v>
      </c>
      <c r="E69" s="161">
        <f>RCFs!$C$43</f>
        <v>43.679000000000002</v>
      </c>
      <c r="F69" s="56">
        <f t="shared" si="56"/>
        <v>376.9</v>
      </c>
      <c r="G69" s="161">
        <f>RCFs!$C$5</f>
        <v>12.563000000000001</v>
      </c>
      <c r="H69" s="56">
        <f t="shared" si="59"/>
        <v>376.9</v>
      </c>
      <c r="I69" s="161">
        <f>RCFs!$C$5</f>
        <v>12.563000000000001</v>
      </c>
      <c r="J69" s="65">
        <f t="shared" ref="J69:N78" si="102">ROUND($C69*$I69*J$6,1)</f>
        <v>414.6</v>
      </c>
      <c r="K69" s="65">
        <f t="shared" si="102"/>
        <v>508.8</v>
      </c>
      <c r="L69" s="65">
        <f t="shared" si="102"/>
        <v>565.29999999999995</v>
      </c>
      <c r="M69" s="65">
        <f t="shared" si="102"/>
        <v>753.8</v>
      </c>
      <c r="N69" s="65">
        <f t="shared" si="102"/>
        <v>810.3</v>
      </c>
      <c r="O69" s="56">
        <f t="shared" si="60"/>
        <v>369.9</v>
      </c>
      <c r="P69" s="55">
        <f>RCFs!$C$7</f>
        <v>12.33</v>
      </c>
      <c r="Q69" s="65">
        <f t="shared" si="87"/>
        <v>480.8</v>
      </c>
      <c r="R69" s="65">
        <f t="shared" si="87"/>
        <v>554.79999999999995</v>
      </c>
      <c r="S69" s="162">
        <v>346.7</v>
      </c>
      <c r="T69" s="161">
        <f>S69/C69</f>
        <v>11.556666666666667</v>
      </c>
      <c r="U69" s="56">
        <f t="shared" si="46"/>
        <v>365.8</v>
      </c>
      <c r="V69" s="161">
        <f>T69*1.055</f>
        <v>12.192283333333332</v>
      </c>
      <c r="W69" s="65">
        <f t="shared" si="77"/>
        <v>402.3</v>
      </c>
      <c r="X69" s="65">
        <f t="shared" si="77"/>
        <v>501.1</v>
      </c>
      <c r="Y69" s="65">
        <f t="shared" si="77"/>
        <v>592.5</v>
      </c>
      <c r="Z69" s="65">
        <f t="shared" si="77"/>
        <v>537.70000000000005</v>
      </c>
      <c r="AA69" s="65">
        <f t="shared" si="80"/>
        <v>793.7</v>
      </c>
      <c r="AB69" s="65">
        <f t="shared" si="78"/>
        <v>1097.3</v>
      </c>
      <c r="AC69" s="56">
        <f t="shared" si="66"/>
        <v>370.2</v>
      </c>
      <c r="AD69" s="55">
        <f>RCFs!$C$13</f>
        <v>12.34</v>
      </c>
      <c r="AE69" s="61">
        <f t="shared" si="92"/>
        <v>610.79999999999995</v>
      </c>
      <c r="AF69" s="61">
        <f t="shared" si="92"/>
        <v>777.4</v>
      </c>
      <c r="AG69" s="61">
        <f t="shared" si="92"/>
        <v>1110.5999999999999</v>
      </c>
      <c r="AH69" s="56">
        <f t="shared" si="49"/>
        <v>365.7</v>
      </c>
      <c r="AI69" s="161">
        <f>RCFs!$C$23</f>
        <v>12.193</v>
      </c>
      <c r="AJ69" s="56">
        <f t="shared" si="50"/>
        <v>486</v>
      </c>
      <c r="AK69" s="161">
        <f>RCFs!$C$27</f>
        <v>16.2</v>
      </c>
      <c r="AL69" s="237">
        <f t="shared" si="51"/>
        <v>384.7</v>
      </c>
      <c r="AM69" s="161">
        <f>RCFs!$C$33</f>
        <v>12.824999999999999</v>
      </c>
      <c r="AN69" s="61">
        <f t="shared" si="52"/>
        <v>577</v>
      </c>
      <c r="AO69" s="162">
        <f t="shared" si="53"/>
        <v>387.6</v>
      </c>
      <c r="AP69" s="161">
        <f>RCFs!$C$35</f>
        <v>12.92</v>
      </c>
      <c r="AQ69" s="61">
        <f t="shared" si="85"/>
        <v>465.1</v>
      </c>
      <c r="AR69" s="61">
        <f t="shared" si="85"/>
        <v>523.20000000000005</v>
      </c>
      <c r="AS69" s="162">
        <f t="shared" si="64"/>
        <v>393.3</v>
      </c>
      <c r="AT69" s="161">
        <f>RCFs!$C$37</f>
        <v>13.11</v>
      </c>
      <c r="AU69" s="162">
        <f t="shared" si="64"/>
        <v>385.5</v>
      </c>
      <c r="AV69" s="161">
        <f>RCFs!$C$39</f>
        <v>12.85</v>
      </c>
      <c r="AW69" s="161">
        <f t="shared" ref="AW69" si="103">ROUNDDOWN(AX69*$C69,1)</f>
        <v>380.4</v>
      </c>
      <c r="AX69" s="161">
        <f>RCFs!$C$41</f>
        <v>12.682</v>
      </c>
      <c r="AY69" s="84"/>
      <c r="AZ69" s="84"/>
      <c r="BA69" s="84"/>
      <c r="BB69" s="84"/>
      <c r="BC69" s="84"/>
      <c r="BD69" s="84"/>
      <c r="BE69" s="84"/>
      <c r="BF69" s="84"/>
      <c r="BG69" s="84"/>
      <c r="BH69" s="84"/>
      <c r="BI69" s="85"/>
      <c r="BJ69" s="85"/>
      <c r="BK69" s="85"/>
      <c r="BL69" s="85"/>
      <c r="BM69" s="85"/>
      <c r="BN69" s="85"/>
      <c r="BO69" s="85"/>
      <c r="BP69" s="85"/>
      <c r="BQ69" s="85"/>
      <c r="BR69" s="85"/>
    </row>
    <row r="70" spans="1:70" s="86" customFormat="1" x14ac:dyDescent="0.2">
      <c r="A70" s="83">
        <v>1205</v>
      </c>
      <c r="B70" s="63" t="s">
        <v>58</v>
      </c>
      <c r="C70" s="64">
        <v>100</v>
      </c>
      <c r="D70" s="56">
        <f t="shared" si="44"/>
        <v>4367.8999999999996</v>
      </c>
      <c r="E70" s="161">
        <f>RCFs!$C$43</f>
        <v>43.679000000000002</v>
      </c>
      <c r="F70" s="56">
        <f t="shared" si="56"/>
        <v>1256.3</v>
      </c>
      <c r="G70" s="161">
        <f>RCFs!$C$5</f>
        <v>12.563000000000001</v>
      </c>
      <c r="H70" s="56">
        <f t="shared" si="59"/>
        <v>1256.3</v>
      </c>
      <c r="I70" s="161">
        <f>RCFs!$C$5</f>
        <v>12.563000000000001</v>
      </c>
      <c r="J70" s="65">
        <f t="shared" si="102"/>
        <v>1381.9</v>
      </c>
      <c r="K70" s="65">
        <f t="shared" si="102"/>
        <v>1696</v>
      </c>
      <c r="L70" s="65">
        <f t="shared" si="102"/>
        <v>1884.5</v>
      </c>
      <c r="M70" s="65">
        <f t="shared" si="102"/>
        <v>2512.6</v>
      </c>
      <c r="N70" s="65">
        <f t="shared" si="102"/>
        <v>2701</v>
      </c>
      <c r="O70" s="56">
        <f t="shared" si="60"/>
        <v>1233</v>
      </c>
      <c r="P70" s="55">
        <f>RCFs!$C$7</f>
        <v>12.33</v>
      </c>
      <c r="Q70" s="65">
        <f t="shared" si="87"/>
        <v>1602.9</v>
      </c>
      <c r="R70" s="65">
        <f t="shared" si="87"/>
        <v>1849.5</v>
      </c>
      <c r="S70" s="162">
        <v>1156.3</v>
      </c>
      <c r="T70" s="161">
        <f t="shared" ref="T70:T75" si="104">S70/C70</f>
        <v>11.562999999999999</v>
      </c>
      <c r="U70" s="56">
        <f t="shared" si="46"/>
        <v>1219.9000000000001</v>
      </c>
      <c r="V70" s="161">
        <f t="shared" ref="V70:V75" si="105">T70*1.055</f>
        <v>12.198964999999998</v>
      </c>
      <c r="W70" s="65">
        <f t="shared" si="77"/>
        <v>1341.9</v>
      </c>
      <c r="X70" s="65">
        <f t="shared" si="77"/>
        <v>1671.3</v>
      </c>
      <c r="Y70" s="65">
        <f t="shared" si="77"/>
        <v>1976.2</v>
      </c>
      <c r="Z70" s="65">
        <f t="shared" si="77"/>
        <v>1793.2</v>
      </c>
      <c r="AA70" s="65">
        <f t="shared" si="80"/>
        <v>2647.2</v>
      </c>
      <c r="AB70" s="65">
        <f t="shared" si="78"/>
        <v>3659.7</v>
      </c>
      <c r="AC70" s="56">
        <f t="shared" si="66"/>
        <v>1234</v>
      </c>
      <c r="AD70" s="55">
        <f>RCFs!$C$13</f>
        <v>12.34</v>
      </c>
      <c r="AE70" s="61">
        <f t="shared" si="92"/>
        <v>2036.1</v>
      </c>
      <c r="AF70" s="61">
        <f t="shared" si="92"/>
        <v>2591.4</v>
      </c>
      <c r="AG70" s="61">
        <f t="shared" si="92"/>
        <v>3702</v>
      </c>
      <c r="AH70" s="56">
        <f t="shared" si="49"/>
        <v>1219.3</v>
      </c>
      <c r="AI70" s="161">
        <f>RCFs!$C$23</f>
        <v>12.193</v>
      </c>
      <c r="AJ70" s="56">
        <f t="shared" si="50"/>
        <v>1620</v>
      </c>
      <c r="AK70" s="161">
        <f>RCFs!$C$27</f>
        <v>16.2</v>
      </c>
      <c r="AL70" s="237">
        <f t="shared" si="51"/>
        <v>1282.5</v>
      </c>
      <c r="AM70" s="161">
        <f>RCFs!$C$33</f>
        <v>12.824999999999999</v>
      </c>
      <c r="AN70" s="61">
        <f t="shared" si="52"/>
        <v>1923.7</v>
      </c>
      <c r="AO70" s="162">
        <f t="shared" si="53"/>
        <v>1292</v>
      </c>
      <c r="AP70" s="161">
        <f>RCFs!$C$35</f>
        <v>12.92</v>
      </c>
      <c r="AQ70" s="61">
        <f t="shared" si="85"/>
        <v>1550.4</v>
      </c>
      <c r="AR70" s="61">
        <f t="shared" si="85"/>
        <v>1744.2</v>
      </c>
      <c r="AS70" s="162">
        <f t="shared" si="64"/>
        <v>1311</v>
      </c>
      <c r="AT70" s="161">
        <f>RCFs!$C$37</f>
        <v>13.11</v>
      </c>
      <c r="AU70" s="162">
        <f t="shared" si="64"/>
        <v>1285</v>
      </c>
      <c r="AV70" s="161">
        <f>RCFs!$C$39</f>
        <v>12.85</v>
      </c>
      <c r="AW70" s="161">
        <f t="shared" ref="AW70" si="106">ROUNDDOWN(AX70*$C70,1)</f>
        <v>1268.2</v>
      </c>
      <c r="AX70" s="161">
        <f>RCFs!$C$41</f>
        <v>12.682</v>
      </c>
      <c r="AY70" s="84"/>
      <c r="AZ70" s="84"/>
      <c r="BA70" s="84"/>
      <c r="BB70" s="84"/>
      <c r="BC70" s="84"/>
      <c r="BD70" s="84"/>
      <c r="BE70" s="84"/>
      <c r="BF70" s="84"/>
      <c r="BG70" s="84"/>
      <c r="BH70" s="84"/>
      <c r="BI70" s="85"/>
      <c r="BJ70" s="85"/>
      <c r="BK70" s="85"/>
      <c r="BL70" s="85"/>
      <c r="BM70" s="85"/>
      <c r="BN70" s="85"/>
      <c r="BO70" s="85"/>
      <c r="BP70" s="85"/>
      <c r="BQ70" s="85"/>
      <c r="BR70" s="85"/>
    </row>
    <row r="71" spans="1:70" s="86" customFormat="1" x14ac:dyDescent="0.2">
      <c r="A71" s="83">
        <v>1206</v>
      </c>
      <c r="B71" s="63" t="s">
        <v>59</v>
      </c>
      <c r="C71" s="64">
        <v>50</v>
      </c>
      <c r="D71" s="56">
        <f t="shared" si="44"/>
        <v>2184</v>
      </c>
      <c r="E71" s="161">
        <f>RCFs!$C$43</f>
        <v>43.679000000000002</v>
      </c>
      <c r="F71" s="56">
        <f t="shared" si="56"/>
        <v>628.20000000000005</v>
      </c>
      <c r="G71" s="161">
        <f>RCFs!$C$5</f>
        <v>12.563000000000001</v>
      </c>
      <c r="H71" s="56">
        <f t="shared" si="59"/>
        <v>628.20000000000005</v>
      </c>
      <c r="I71" s="161">
        <f>RCFs!$C$5</f>
        <v>12.563000000000001</v>
      </c>
      <c r="J71" s="65">
        <f t="shared" si="102"/>
        <v>691</v>
      </c>
      <c r="K71" s="65">
        <f t="shared" si="102"/>
        <v>848</v>
      </c>
      <c r="L71" s="65">
        <f t="shared" si="102"/>
        <v>942.2</v>
      </c>
      <c r="M71" s="65">
        <f t="shared" si="102"/>
        <v>1256.3</v>
      </c>
      <c r="N71" s="65">
        <f t="shared" si="102"/>
        <v>1350.5</v>
      </c>
      <c r="O71" s="56">
        <f t="shared" si="60"/>
        <v>616.5</v>
      </c>
      <c r="P71" s="55">
        <f>RCFs!$C$7</f>
        <v>12.33</v>
      </c>
      <c r="Q71" s="65">
        <f t="shared" si="87"/>
        <v>801.4</v>
      </c>
      <c r="R71" s="65">
        <f t="shared" si="87"/>
        <v>924.7</v>
      </c>
      <c r="S71" s="162">
        <v>578.1</v>
      </c>
      <c r="T71" s="161">
        <f t="shared" si="104"/>
        <v>11.562000000000001</v>
      </c>
      <c r="U71" s="56">
        <f t="shared" si="46"/>
        <v>609.9</v>
      </c>
      <c r="V71" s="161">
        <f t="shared" si="105"/>
        <v>12.19791</v>
      </c>
      <c r="W71" s="65">
        <f t="shared" ref="W71:Z90" si="107">ROUND($C71*$V71*W$6,1)</f>
        <v>670.9</v>
      </c>
      <c r="X71" s="65">
        <f t="shared" si="107"/>
        <v>835.6</v>
      </c>
      <c r="Y71" s="65">
        <f t="shared" si="107"/>
        <v>988</v>
      </c>
      <c r="Z71" s="65">
        <f t="shared" si="107"/>
        <v>896.5</v>
      </c>
      <c r="AA71" s="65">
        <f t="shared" si="80"/>
        <v>1323.5</v>
      </c>
      <c r="AB71" s="65">
        <f t="shared" si="78"/>
        <v>1829.7</v>
      </c>
      <c r="AC71" s="56">
        <f t="shared" si="66"/>
        <v>617</v>
      </c>
      <c r="AD71" s="55">
        <f>RCFs!$C$13</f>
        <v>12.34</v>
      </c>
      <c r="AE71" s="61">
        <f t="shared" si="92"/>
        <v>1018.1</v>
      </c>
      <c r="AF71" s="61">
        <f t="shared" si="92"/>
        <v>1295.7</v>
      </c>
      <c r="AG71" s="61">
        <f t="shared" si="92"/>
        <v>1851</v>
      </c>
      <c r="AH71" s="56">
        <f t="shared" ref="AH71:AH102" si="108">ROUNDDOWN(AI71*C71,1)</f>
        <v>609.6</v>
      </c>
      <c r="AI71" s="161">
        <f>RCFs!$C$23</f>
        <v>12.193</v>
      </c>
      <c r="AJ71" s="56">
        <f t="shared" ref="AJ71:AJ102" si="109">ROUND(AK71*C71,1)</f>
        <v>810</v>
      </c>
      <c r="AK71" s="161">
        <f>RCFs!$C$27</f>
        <v>16.2</v>
      </c>
      <c r="AL71" s="237">
        <f t="shared" ref="AL71:AL102" si="110">ROUNDDOWN(AM71*C71,1)</f>
        <v>641.20000000000005</v>
      </c>
      <c r="AM71" s="161">
        <f>RCFs!$C$33</f>
        <v>12.824999999999999</v>
      </c>
      <c r="AN71" s="61">
        <f t="shared" si="52"/>
        <v>961.8</v>
      </c>
      <c r="AO71" s="162">
        <f t="shared" ref="AO71:AO102" si="111">ROUNDDOWN(AP71*C71,1)</f>
        <v>646</v>
      </c>
      <c r="AP71" s="161">
        <f>RCFs!$C$35</f>
        <v>12.92</v>
      </c>
      <c r="AQ71" s="61">
        <f t="shared" si="85"/>
        <v>775.2</v>
      </c>
      <c r="AR71" s="61">
        <f t="shared" si="85"/>
        <v>872.1</v>
      </c>
      <c r="AS71" s="162">
        <f t="shared" si="64"/>
        <v>655.5</v>
      </c>
      <c r="AT71" s="161">
        <f>RCFs!$C$37</f>
        <v>13.11</v>
      </c>
      <c r="AU71" s="162">
        <f t="shared" si="64"/>
        <v>642.5</v>
      </c>
      <c r="AV71" s="161">
        <f>RCFs!$C$39</f>
        <v>12.85</v>
      </c>
      <c r="AW71" s="161">
        <f t="shared" ref="AW71" si="112">ROUNDDOWN(AX71*$C71,1)</f>
        <v>634.1</v>
      </c>
      <c r="AX71" s="161">
        <f>RCFs!$C$41</f>
        <v>12.682</v>
      </c>
      <c r="AY71" s="84"/>
      <c r="AZ71" s="84"/>
      <c r="BA71" s="84"/>
      <c r="BB71" s="84"/>
      <c r="BC71" s="84"/>
      <c r="BD71" s="84"/>
      <c r="BE71" s="84"/>
      <c r="BF71" s="84"/>
      <c r="BG71" s="84"/>
      <c r="BH71" s="84"/>
      <c r="BI71" s="85"/>
      <c r="BJ71" s="85"/>
      <c r="BK71" s="85"/>
      <c r="BL71" s="85"/>
      <c r="BM71" s="85"/>
      <c r="BN71" s="85"/>
      <c r="BO71" s="85"/>
      <c r="BP71" s="85"/>
      <c r="BQ71" s="85"/>
      <c r="BR71" s="85"/>
    </row>
    <row r="72" spans="1:70" s="86" customFormat="1" x14ac:dyDescent="0.2">
      <c r="A72" s="83">
        <v>1207</v>
      </c>
      <c r="B72" s="63" t="s">
        <v>60</v>
      </c>
      <c r="C72" s="64">
        <v>30</v>
      </c>
      <c r="D72" s="56">
        <f t="shared" ref="D72:D103" si="113">ROUND(E72*C72,1)</f>
        <v>1310.4000000000001</v>
      </c>
      <c r="E72" s="161">
        <f>RCFs!$C$43</f>
        <v>43.679000000000002</v>
      </c>
      <c r="F72" s="56">
        <f t="shared" si="56"/>
        <v>376.9</v>
      </c>
      <c r="G72" s="161">
        <f>RCFs!$C$5</f>
        <v>12.563000000000001</v>
      </c>
      <c r="H72" s="56">
        <f t="shared" si="59"/>
        <v>376.9</v>
      </c>
      <c r="I72" s="161">
        <f>RCFs!$C$5</f>
        <v>12.563000000000001</v>
      </c>
      <c r="J72" s="65">
        <f t="shared" si="102"/>
        <v>414.6</v>
      </c>
      <c r="K72" s="65">
        <f t="shared" si="102"/>
        <v>508.8</v>
      </c>
      <c r="L72" s="65">
        <f t="shared" si="102"/>
        <v>565.29999999999995</v>
      </c>
      <c r="M72" s="65">
        <f t="shared" si="102"/>
        <v>753.8</v>
      </c>
      <c r="N72" s="65">
        <f t="shared" si="102"/>
        <v>810.3</v>
      </c>
      <c r="O72" s="56">
        <f t="shared" si="60"/>
        <v>369.9</v>
      </c>
      <c r="P72" s="55">
        <f>RCFs!$C$7</f>
        <v>12.33</v>
      </c>
      <c r="Q72" s="65">
        <f t="shared" si="87"/>
        <v>480.8</v>
      </c>
      <c r="R72" s="65">
        <f t="shared" si="87"/>
        <v>554.79999999999995</v>
      </c>
      <c r="S72" s="162">
        <v>346.7</v>
      </c>
      <c r="T72" s="161">
        <f t="shared" si="104"/>
        <v>11.556666666666667</v>
      </c>
      <c r="U72" s="56">
        <f t="shared" si="46"/>
        <v>365.8</v>
      </c>
      <c r="V72" s="161">
        <f t="shared" si="105"/>
        <v>12.192283333333332</v>
      </c>
      <c r="W72" s="65">
        <f t="shared" si="107"/>
        <v>402.3</v>
      </c>
      <c r="X72" s="65">
        <f t="shared" si="107"/>
        <v>501.1</v>
      </c>
      <c r="Y72" s="65">
        <f t="shared" si="107"/>
        <v>592.5</v>
      </c>
      <c r="Z72" s="65">
        <f t="shared" si="107"/>
        <v>537.70000000000005</v>
      </c>
      <c r="AA72" s="65">
        <f t="shared" si="80"/>
        <v>793.7</v>
      </c>
      <c r="AB72" s="65">
        <f t="shared" si="78"/>
        <v>1097.3</v>
      </c>
      <c r="AC72" s="56">
        <f t="shared" si="66"/>
        <v>370.2</v>
      </c>
      <c r="AD72" s="55">
        <f>RCFs!$C$13</f>
        <v>12.34</v>
      </c>
      <c r="AE72" s="61">
        <f t="shared" si="92"/>
        <v>610.79999999999995</v>
      </c>
      <c r="AF72" s="61">
        <f t="shared" si="92"/>
        <v>777.4</v>
      </c>
      <c r="AG72" s="61">
        <f t="shared" si="92"/>
        <v>1110.5999999999999</v>
      </c>
      <c r="AH72" s="56">
        <f t="shared" si="108"/>
        <v>365.7</v>
      </c>
      <c r="AI72" s="161">
        <f>RCFs!$C$23</f>
        <v>12.193</v>
      </c>
      <c r="AJ72" s="56">
        <f t="shared" si="109"/>
        <v>486</v>
      </c>
      <c r="AK72" s="161">
        <f>RCFs!$C$27</f>
        <v>16.2</v>
      </c>
      <c r="AL72" s="237">
        <f t="shared" si="110"/>
        <v>384.7</v>
      </c>
      <c r="AM72" s="161">
        <f>RCFs!$C$33</f>
        <v>12.824999999999999</v>
      </c>
      <c r="AN72" s="61">
        <f t="shared" si="52"/>
        <v>577</v>
      </c>
      <c r="AO72" s="162">
        <f t="shared" si="111"/>
        <v>387.6</v>
      </c>
      <c r="AP72" s="161">
        <f>RCFs!$C$35</f>
        <v>12.92</v>
      </c>
      <c r="AQ72" s="61">
        <f t="shared" si="85"/>
        <v>465.1</v>
      </c>
      <c r="AR72" s="61">
        <f t="shared" si="85"/>
        <v>523.20000000000005</v>
      </c>
      <c r="AS72" s="162">
        <f t="shared" si="64"/>
        <v>393.3</v>
      </c>
      <c r="AT72" s="161">
        <f>RCFs!$C$37</f>
        <v>13.11</v>
      </c>
      <c r="AU72" s="162">
        <f t="shared" si="64"/>
        <v>385.5</v>
      </c>
      <c r="AV72" s="161">
        <f>RCFs!$C$39</f>
        <v>12.85</v>
      </c>
      <c r="AW72" s="161">
        <f t="shared" ref="AW72" si="114">ROUNDDOWN(AX72*$C72,1)</f>
        <v>380.4</v>
      </c>
      <c r="AX72" s="161">
        <f>RCFs!$C$41</f>
        <v>12.682</v>
      </c>
      <c r="AY72" s="84"/>
      <c r="AZ72" s="84"/>
      <c r="BA72" s="84"/>
      <c r="BB72" s="84"/>
      <c r="BC72" s="84"/>
      <c r="BD72" s="84"/>
      <c r="BE72" s="84"/>
      <c r="BF72" s="84"/>
      <c r="BG72" s="84"/>
      <c r="BH72" s="84"/>
      <c r="BI72" s="85"/>
      <c r="BJ72" s="85"/>
      <c r="BK72" s="85"/>
      <c r="BL72" s="85"/>
      <c r="BM72" s="85"/>
      <c r="BN72" s="85"/>
      <c r="BO72" s="85"/>
      <c r="BP72" s="85"/>
      <c r="BQ72" s="85"/>
      <c r="BR72" s="85"/>
    </row>
    <row r="73" spans="1:70" s="86" customFormat="1" ht="25.5" x14ac:dyDescent="0.2">
      <c r="A73" s="83">
        <v>1208</v>
      </c>
      <c r="B73" s="63" t="s">
        <v>61</v>
      </c>
      <c r="C73" s="64">
        <v>137</v>
      </c>
      <c r="D73" s="56">
        <f t="shared" si="113"/>
        <v>5984</v>
      </c>
      <c r="E73" s="161">
        <f>RCFs!$C$43</f>
        <v>43.679000000000002</v>
      </c>
      <c r="F73" s="56">
        <f t="shared" si="56"/>
        <v>1721.1</v>
      </c>
      <c r="G73" s="161">
        <f>RCFs!$C$5</f>
        <v>12.563000000000001</v>
      </c>
      <c r="H73" s="56">
        <f t="shared" si="59"/>
        <v>1721.1</v>
      </c>
      <c r="I73" s="161">
        <f>RCFs!$C$5</f>
        <v>12.563000000000001</v>
      </c>
      <c r="J73" s="65">
        <f t="shared" si="102"/>
        <v>1893.2</v>
      </c>
      <c r="K73" s="65">
        <f t="shared" si="102"/>
        <v>2323.5</v>
      </c>
      <c r="L73" s="65">
        <f t="shared" si="102"/>
        <v>2581.6999999999998</v>
      </c>
      <c r="M73" s="65">
        <f t="shared" si="102"/>
        <v>3442.3</v>
      </c>
      <c r="N73" s="65">
        <f t="shared" si="102"/>
        <v>3700.4</v>
      </c>
      <c r="O73" s="56">
        <f t="shared" si="60"/>
        <v>1689.2</v>
      </c>
      <c r="P73" s="55">
        <f>RCFs!$C$7</f>
        <v>12.33</v>
      </c>
      <c r="Q73" s="65">
        <f t="shared" si="87"/>
        <v>2195.9</v>
      </c>
      <c r="R73" s="65">
        <f t="shared" si="87"/>
        <v>2533.8000000000002</v>
      </c>
      <c r="S73" s="162">
        <v>1584.2</v>
      </c>
      <c r="T73" s="161">
        <f t="shared" si="104"/>
        <v>11.563503649635036</v>
      </c>
      <c r="U73" s="56">
        <f t="shared" si="46"/>
        <v>1671.3</v>
      </c>
      <c r="V73" s="161">
        <f t="shared" si="105"/>
        <v>12.199496350364962</v>
      </c>
      <c r="W73" s="65">
        <f t="shared" si="107"/>
        <v>1838.5</v>
      </c>
      <c r="X73" s="65">
        <f t="shared" si="107"/>
        <v>2289.6999999999998</v>
      </c>
      <c r="Y73" s="65">
        <f t="shared" si="107"/>
        <v>2707.6</v>
      </c>
      <c r="Z73" s="65">
        <f t="shared" si="107"/>
        <v>2456.9</v>
      </c>
      <c r="AA73" s="65">
        <f t="shared" si="80"/>
        <v>3626.8</v>
      </c>
      <c r="AB73" s="65">
        <f t="shared" si="78"/>
        <v>5014</v>
      </c>
      <c r="AC73" s="56">
        <f t="shared" si="66"/>
        <v>1690.6</v>
      </c>
      <c r="AD73" s="55">
        <f>RCFs!$C$13</f>
        <v>12.34</v>
      </c>
      <c r="AE73" s="61">
        <f t="shared" si="92"/>
        <v>2789.5</v>
      </c>
      <c r="AF73" s="61">
        <f t="shared" si="92"/>
        <v>3550.3</v>
      </c>
      <c r="AG73" s="61">
        <f t="shared" si="92"/>
        <v>5071.8</v>
      </c>
      <c r="AH73" s="56">
        <f t="shared" si="108"/>
        <v>1670.4</v>
      </c>
      <c r="AI73" s="161">
        <f>RCFs!$C$23</f>
        <v>12.193</v>
      </c>
      <c r="AJ73" s="56">
        <f t="shared" si="109"/>
        <v>2219.4</v>
      </c>
      <c r="AK73" s="161">
        <f>RCFs!$C$27</f>
        <v>16.2</v>
      </c>
      <c r="AL73" s="237">
        <f t="shared" si="110"/>
        <v>1757</v>
      </c>
      <c r="AM73" s="161">
        <f>RCFs!$C$33</f>
        <v>12.824999999999999</v>
      </c>
      <c r="AN73" s="61">
        <f t="shared" si="52"/>
        <v>2635.5</v>
      </c>
      <c r="AO73" s="162">
        <f t="shared" si="111"/>
        <v>1770</v>
      </c>
      <c r="AP73" s="161">
        <f>RCFs!$C$35</f>
        <v>12.92</v>
      </c>
      <c r="AQ73" s="61">
        <f t="shared" si="85"/>
        <v>2124</v>
      </c>
      <c r="AR73" s="61">
        <f t="shared" si="85"/>
        <v>2389.5</v>
      </c>
      <c r="AS73" s="162">
        <f t="shared" si="64"/>
        <v>1796</v>
      </c>
      <c r="AT73" s="161">
        <f>RCFs!$C$37</f>
        <v>13.11</v>
      </c>
      <c r="AU73" s="162">
        <f t="shared" si="64"/>
        <v>1760.4</v>
      </c>
      <c r="AV73" s="161">
        <f>RCFs!$C$39</f>
        <v>12.85</v>
      </c>
      <c r="AW73" s="161">
        <f t="shared" ref="AW73" si="115">ROUNDDOWN(AX73*$C73,1)</f>
        <v>1737.4</v>
      </c>
      <c r="AX73" s="161">
        <f>RCFs!$C$41</f>
        <v>12.682</v>
      </c>
      <c r="AY73" s="84"/>
      <c r="AZ73" s="84"/>
      <c r="BA73" s="84"/>
      <c r="BB73" s="84"/>
      <c r="BC73" s="84"/>
      <c r="BD73" s="84"/>
      <c r="BE73" s="84"/>
      <c r="BF73" s="84"/>
      <c r="BG73" s="84"/>
      <c r="BH73" s="84"/>
      <c r="BI73" s="85"/>
      <c r="BJ73" s="85"/>
      <c r="BK73" s="85"/>
      <c r="BL73" s="85"/>
      <c r="BM73" s="85"/>
      <c r="BN73" s="85"/>
      <c r="BO73" s="85"/>
      <c r="BP73" s="85"/>
      <c r="BQ73" s="85"/>
      <c r="BR73" s="85"/>
    </row>
    <row r="74" spans="1:70" s="86" customFormat="1" x14ac:dyDescent="0.2">
      <c r="A74" s="83">
        <v>1209</v>
      </c>
      <c r="B74" s="63" t="s">
        <v>62</v>
      </c>
      <c r="C74" s="64">
        <v>58</v>
      </c>
      <c r="D74" s="56">
        <f t="shared" si="113"/>
        <v>2533.4</v>
      </c>
      <c r="E74" s="161">
        <f>RCFs!$C$43</f>
        <v>43.679000000000002</v>
      </c>
      <c r="F74" s="56">
        <f t="shared" si="56"/>
        <v>728.7</v>
      </c>
      <c r="G74" s="161">
        <f>RCFs!$C$5</f>
        <v>12.563000000000001</v>
      </c>
      <c r="H74" s="56">
        <f t="shared" si="59"/>
        <v>728.7</v>
      </c>
      <c r="I74" s="161">
        <f>RCFs!$C$5</f>
        <v>12.563000000000001</v>
      </c>
      <c r="J74" s="65">
        <f t="shared" si="102"/>
        <v>801.5</v>
      </c>
      <c r="K74" s="65">
        <f t="shared" si="102"/>
        <v>983.7</v>
      </c>
      <c r="L74" s="65">
        <f t="shared" si="102"/>
        <v>1093</v>
      </c>
      <c r="M74" s="65">
        <f t="shared" si="102"/>
        <v>1457.3</v>
      </c>
      <c r="N74" s="65">
        <f t="shared" si="102"/>
        <v>1566.6</v>
      </c>
      <c r="O74" s="56">
        <f t="shared" si="60"/>
        <v>715.1</v>
      </c>
      <c r="P74" s="55">
        <f>RCFs!$C$7</f>
        <v>12.33</v>
      </c>
      <c r="Q74" s="65">
        <f t="shared" si="87"/>
        <v>929.6</v>
      </c>
      <c r="R74" s="65">
        <f t="shared" si="87"/>
        <v>1072.5999999999999</v>
      </c>
      <c r="S74" s="162">
        <v>670.6</v>
      </c>
      <c r="T74" s="161">
        <f t="shared" si="104"/>
        <v>11.562068965517241</v>
      </c>
      <c r="U74" s="56">
        <f t="shared" si="46"/>
        <v>707.5</v>
      </c>
      <c r="V74" s="161">
        <f t="shared" si="105"/>
        <v>12.197982758620689</v>
      </c>
      <c r="W74" s="65">
        <f t="shared" si="107"/>
        <v>778.2</v>
      </c>
      <c r="X74" s="65">
        <f t="shared" si="107"/>
        <v>969.3</v>
      </c>
      <c r="Y74" s="65">
        <f t="shared" si="107"/>
        <v>1146.0999999999999</v>
      </c>
      <c r="Z74" s="65">
        <f t="shared" si="107"/>
        <v>1040</v>
      </c>
      <c r="AA74" s="65">
        <f t="shared" si="80"/>
        <v>1535.2</v>
      </c>
      <c r="AB74" s="65">
        <f t="shared" si="78"/>
        <v>2122.4</v>
      </c>
      <c r="AC74" s="56">
        <f t="shared" ref="AC74:AC105" si="116">ROUND(AD74*C74,1)</f>
        <v>715.7</v>
      </c>
      <c r="AD74" s="55">
        <f>RCFs!$C$13</f>
        <v>12.34</v>
      </c>
      <c r="AE74" s="61">
        <f t="shared" si="92"/>
        <v>1180.9000000000001</v>
      </c>
      <c r="AF74" s="61">
        <f t="shared" si="92"/>
        <v>1503</v>
      </c>
      <c r="AG74" s="61">
        <f t="shared" si="92"/>
        <v>2147.1</v>
      </c>
      <c r="AH74" s="56">
        <f t="shared" si="108"/>
        <v>707.1</v>
      </c>
      <c r="AI74" s="161">
        <f>RCFs!$C$23</f>
        <v>12.193</v>
      </c>
      <c r="AJ74" s="56">
        <f t="shared" si="109"/>
        <v>939.6</v>
      </c>
      <c r="AK74" s="161">
        <f>RCFs!$C$27</f>
        <v>16.2</v>
      </c>
      <c r="AL74" s="237">
        <f t="shared" si="110"/>
        <v>743.8</v>
      </c>
      <c r="AM74" s="161">
        <f>RCFs!$C$33</f>
        <v>12.824999999999999</v>
      </c>
      <c r="AN74" s="61">
        <f t="shared" si="52"/>
        <v>1115.7</v>
      </c>
      <c r="AO74" s="162">
        <f t="shared" si="111"/>
        <v>749.3</v>
      </c>
      <c r="AP74" s="161">
        <f>RCFs!$C$35</f>
        <v>12.92</v>
      </c>
      <c r="AQ74" s="61">
        <f t="shared" si="85"/>
        <v>899.1</v>
      </c>
      <c r="AR74" s="61">
        <f t="shared" si="85"/>
        <v>1011.5</v>
      </c>
      <c r="AS74" s="162">
        <f t="shared" si="64"/>
        <v>760.3</v>
      </c>
      <c r="AT74" s="161">
        <f>RCFs!$C$37</f>
        <v>13.11</v>
      </c>
      <c r="AU74" s="162">
        <f t="shared" si="64"/>
        <v>745.3</v>
      </c>
      <c r="AV74" s="161">
        <f>RCFs!$C$39</f>
        <v>12.85</v>
      </c>
      <c r="AW74" s="161">
        <f t="shared" ref="AW74" si="117">ROUNDDOWN(AX74*$C74,1)</f>
        <v>735.5</v>
      </c>
      <c r="AX74" s="161">
        <f>RCFs!$C$41</f>
        <v>12.682</v>
      </c>
      <c r="AY74" s="84"/>
      <c r="AZ74" s="84"/>
      <c r="BA74" s="84"/>
      <c r="BB74" s="84"/>
      <c r="BC74" s="84"/>
      <c r="BD74" s="84"/>
      <c r="BE74" s="84"/>
      <c r="BF74" s="84"/>
      <c r="BG74" s="84"/>
      <c r="BH74" s="84"/>
      <c r="BI74" s="85"/>
      <c r="BJ74" s="85"/>
      <c r="BK74" s="85"/>
      <c r="BL74" s="85"/>
      <c r="BM74" s="85"/>
      <c r="BN74" s="85"/>
      <c r="BO74" s="85"/>
      <c r="BP74" s="85"/>
      <c r="BQ74" s="85"/>
      <c r="BR74" s="85"/>
    </row>
    <row r="75" spans="1:70" s="86" customFormat="1" ht="25.5" x14ac:dyDescent="0.2">
      <c r="A75" s="83">
        <v>1210</v>
      </c>
      <c r="B75" s="63" t="s">
        <v>160</v>
      </c>
      <c r="C75" s="64">
        <v>50</v>
      </c>
      <c r="D75" s="56">
        <f t="shared" si="113"/>
        <v>2184</v>
      </c>
      <c r="E75" s="161">
        <f>RCFs!$C$43</f>
        <v>43.679000000000002</v>
      </c>
      <c r="F75" s="56">
        <f t="shared" si="56"/>
        <v>628.20000000000005</v>
      </c>
      <c r="G75" s="161">
        <f>RCFs!$C$5</f>
        <v>12.563000000000001</v>
      </c>
      <c r="H75" s="56">
        <f t="shared" si="59"/>
        <v>628.20000000000005</v>
      </c>
      <c r="I75" s="161">
        <f>RCFs!$C$5</f>
        <v>12.563000000000001</v>
      </c>
      <c r="J75" s="65">
        <f t="shared" si="102"/>
        <v>691</v>
      </c>
      <c r="K75" s="65">
        <f t="shared" si="102"/>
        <v>848</v>
      </c>
      <c r="L75" s="65">
        <f t="shared" si="102"/>
        <v>942.2</v>
      </c>
      <c r="M75" s="65">
        <f t="shared" si="102"/>
        <v>1256.3</v>
      </c>
      <c r="N75" s="65">
        <f t="shared" si="102"/>
        <v>1350.5</v>
      </c>
      <c r="O75" s="56">
        <f t="shared" si="60"/>
        <v>616.5</v>
      </c>
      <c r="P75" s="55">
        <f>RCFs!$C$7</f>
        <v>12.33</v>
      </c>
      <c r="Q75" s="65">
        <f t="shared" si="87"/>
        <v>801.4</v>
      </c>
      <c r="R75" s="65">
        <f t="shared" si="87"/>
        <v>924.7</v>
      </c>
      <c r="S75" s="162">
        <v>578.1</v>
      </c>
      <c r="T75" s="161">
        <f t="shared" si="104"/>
        <v>11.562000000000001</v>
      </c>
      <c r="U75" s="56">
        <f t="shared" si="46"/>
        <v>609.9</v>
      </c>
      <c r="V75" s="161">
        <f t="shared" si="105"/>
        <v>12.19791</v>
      </c>
      <c r="W75" s="65">
        <f t="shared" si="107"/>
        <v>670.9</v>
      </c>
      <c r="X75" s="65">
        <f t="shared" si="107"/>
        <v>835.6</v>
      </c>
      <c r="Y75" s="65">
        <f t="shared" si="107"/>
        <v>988</v>
      </c>
      <c r="Z75" s="65">
        <f t="shared" si="107"/>
        <v>896.5</v>
      </c>
      <c r="AA75" s="65">
        <f t="shared" si="80"/>
        <v>1323.5</v>
      </c>
      <c r="AB75" s="65">
        <f t="shared" si="78"/>
        <v>1829.7</v>
      </c>
      <c r="AC75" s="56">
        <f t="shared" si="116"/>
        <v>617</v>
      </c>
      <c r="AD75" s="55">
        <f>RCFs!$C$13</f>
        <v>12.34</v>
      </c>
      <c r="AE75" s="61">
        <f t="shared" si="92"/>
        <v>1018.1</v>
      </c>
      <c r="AF75" s="61">
        <f t="shared" si="92"/>
        <v>1295.7</v>
      </c>
      <c r="AG75" s="61">
        <f t="shared" si="92"/>
        <v>1851</v>
      </c>
      <c r="AH75" s="56">
        <f t="shared" si="108"/>
        <v>609.6</v>
      </c>
      <c r="AI75" s="161">
        <f>RCFs!$C$23</f>
        <v>12.193</v>
      </c>
      <c r="AJ75" s="56">
        <f t="shared" si="109"/>
        <v>810</v>
      </c>
      <c r="AK75" s="161">
        <f>RCFs!$C$27</f>
        <v>16.2</v>
      </c>
      <c r="AL75" s="237">
        <f t="shared" si="110"/>
        <v>641.20000000000005</v>
      </c>
      <c r="AM75" s="161">
        <f>RCFs!$C$33</f>
        <v>12.824999999999999</v>
      </c>
      <c r="AN75" s="61">
        <f t="shared" si="52"/>
        <v>961.8</v>
      </c>
      <c r="AO75" s="162">
        <f t="shared" si="111"/>
        <v>646</v>
      </c>
      <c r="AP75" s="161">
        <f>RCFs!$C$35</f>
        <v>12.92</v>
      </c>
      <c r="AQ75" s="61">
        <f t="shared" si="85"/>
        <v>775.2</v>
      </c>
      <c r="AR75" s="61">
        <f t="shared" si="85"/>
        <v>872.1</v>
      </c>
      <c r="AS75" s="162">
        <f t="shared" si="64"/>
        <v>655.5</v>
      </c>
      <c r="AT75" s="161">
        <f>RCFs!$C$37</f>
        <v>13.11</v>
      </c>
      <c r="AU75" s="162">
        <f t="shared" si="64"/>
        <v>642.5</v>
      </c>
      <c r="AV75" s="161">
        <f>RCFs!$C$39</f>
        <v>12.85</v>
      </c>
      <c r="AW75" s="161">
        <f t="shared" ref="AW75" si="118">ROUNDDOWN(AX75*$C75,1)</f>
        <v>634.1</v>
      </c>
      <c r="AX75" s="161">
        <f>RCFs!$C$41</f>
        <v>12.682</v>
      </c>
      <c r="AY75" s="84"/>
      <c r="AZ75" s="84"/>
      <c r="BA75" s="84"/>
      <c r="BB75" s="84"/>
      <c r="BC75" s="84"/>
      <c r="BD75" s="84"/>
      <c r="BE75" s="84"/>
      <c r="BF75" s="84"/>
      <c r="BG75" s="84"/>
      <c r="BH75" s="84"/>
      <c r="BI75" s="85"/>
      <c r="BJ75" s="85"/>
      <c r="BK75" s="85"/>
      <c r="BL75" s="85"/>
      <c r="BM75" s="85"/>
      <c r="BN75" s="85"/>
      <c r="BO75" s="85"/>
      <c r="BP75" s="85"/>
      <c r="BQ75" s="85"/>
      <c r="BR75" s="85"/>
    </row>
    <row r="76" spans="1:70" s="86" customFormat="1" x14ac:dyDescent="0.2">
      <c r="A76" s="83">
        <v>1211</v>
      </c>
      <c r="B76" s="63" t="s">
        <v>122</v>
      </c>
      <c r="C76" s="64">
        <v>50</v>
      </c>
      <c r="D76" s="56">
        <f t="shared" si="113"/>
        <v>2184</v>
      </c>
      <c r="E76" s="161">
        <f>RCFs!$C$43</f>
        <v>43.679000000000002</v>
      </c>
      <c r="F76" s="56">
        <f t="shared" si="56"/>
        <v>628.20000000000005</v>
      </c>
      <c r="G76" s="161">
        <f>RCFs!$C$5</f>
        <v>12.563000000000001</v>
      </c>
      <c r="H76" s="56">
        <f t="shared" ref="H76:H109" si="119">ROUND(I76*C76,1)</f>
        <v>628.20000000000005</v>
      </c>
      <c r="I76" s="161">
        <f>RCFs!$C$5</f>
        <v>12.563000000000001</v>
      </c>
      <c r="J76" s="65">
        <f t="shared" si="102"/>
        <v>691</v>
      </c>
      <c r="K76" s="65">
        <f t="shared" si="102"/>
        <v>848</v>
      </c>
      <c r="L76" s="65">
        <f t="shared" si="102"/>
        <v>942.2</v>
      </c>
      <c r="M76" s="65">
        <f t="shared" si="102"/>
        <v>1256.3</v>
      </c>
      <c r="N76" s="65">
        <f t="shared" si="102"/>
        <v>1350.5</v>
      </c>
      <c r="O76" s="56">
        <f t="shared" si="60"/>
        <v>616.5</v>
      </c>
      <c r="P76" s="55">
        <f>RCFs!$C$7</f>
        <v>12.33</v>
      </c>
      <c r="Q76" s="65">
        <f t="shared" si="87"/>
        <v>801.4</v>
      </c>
      <c r="R76" s="65">
        <f t="shared" si="87"/>
        <v>924.7</v>
      </c>
      <c r="S76" s="56">
        <f t="shared" ref="S76:S109" si="120">ROUNDDOWN(C76*T76,1)</f>
        <v>609.9</v>
      </c>
      <c r="T76" s="55">
        <v>12.199</v>
      </c>
      <c r="U76" s="56">
        <f t="shared" si="46"/>
        <v>610</v>
      </c>
      <c r="V76" s="161">
        <f t="shared" si="63"/>
        <v>12.199</v>
      </c>
      <c r="W76" s="65">
        <f t="shared" si="107"/>
        <v>670.9</v>
      </c>
      <c r="X76" s="65">
        <f t="shared" si="107"/>
        <v>835.6</v>
      </c>
      <c r="Y76" s="65">
        <f t="shared" si="107"/>
        <v>988.1</v>
      </c>
      <c r="Z76" s="65">
        <f t="shared" si="107"/>
        <v>896.6</v>
      </c>
      <c r="AA76" s="65">
        <f t="shared" si="80"/>
        <v>1323.6</v>
      </c>
      <c r="AB76" s="65">
        <f t="shared" si="78"/>
        <v>1829.9</v>
      </c>
      <c r="AC76" s="56">
        <f t="shared" si="116"/>
        <v>617</v>
      </c>
      <c r="AD76" s="55">
        <f>RCFs!$C$13</f>
        <v>12.34</v>
      </c>
      <c r="AE76" s="61">
        <f t="shared" si="92"/>
        <v>1018.1</v>
      </c>
      <c r="AF76" s="61">
        <f t="shared" si="92"/>
        <v>1295.7</v>
      </c>
      <c r="AG76" s="61">
        <f t="shared" si="92"/>
        <v>1851</v>
      </c>
      <c r="AH76" s="56">
        <f t="shared" si="108"/>
        <v>609.6</v>
      </c>
      <c r="AI76" s="161">
        <f>RCFs!$C$23</f>
        <v>12.193</v>
      </c>
      <c r="AJ76" s="56">
        <f t="shared" si="109"/>
        <v>810</v>
      </c>
      <c r="AK76" s="161">
        <f>RCFs!$C$27</f>
        <v>16.2</v>
      </c>
      <c r="AL76" s="237">
        <f t="shared" si="110"/>
        <v>641.20000000000005</v>
      </c>
      <c r="AM76" s="161">
        <f>RCFs!$C$33</f>
        <v>12.824999999999999</v>
      </c>
      <c r="AN76" s="61">
        <f t="shared" si="52"/>
        <v>961.8</v>
      </c>
      <c r="AO76" s="162">
        <f t="shared" si="111"/>
        <v>646</v>
      </c>
      <c r="AP76" s="161">
        <f>RCFs!$C$35</f>
        <v>12.92</v>
      </c>
      <c r="AQ76" s="61">
        <f t="shared" si="85"/>
        <v>775.2</v>
      </c>
      <c r="AR76" s="61">
        <f t="shared" si="85"/>
        <v>872.1</v>
      </c>
      <c r="AS76" s="162">
        <f t="shared" si="64"/>
        <v>655.5</v>
      </c>
      <c r="AT76" s="161">
        <f>RCFs!$C$37</f>
        <v>13.11</v>
      </c>
      <c r="AU76" s="162">
        <f t="shared" si="64"/>
        <v>642.5</v>
      </c>
      <c r="AV76" s="161">
        <f>RCFs!$C$39</f>
        <v>12.85</v>
      </c>
      <c r="AW76" s="161">
        <f t="shared" ref="AW76" si="121">ROUNDDOWN(AX76*$C76,1)</f>
        <v>634.1</v>
      </c>
      <c r="AX76" s="161">
        <f>RCFs!$C$41</f>
        <v>12.682</v>
      </c>
      <c r="AY76" s="84"/>
      <c r="AZ76" s="84"/>
      <c r="BA76" s="84"/>
      <c r="BB76" s="84"/>
      <c r="BC76" s="84"/>
      <c r="BD76" s="84"/>
      <c r="BE76" s="84"/>
      <c r="BF76" s="84"/>
      <c r="BG76" s="84"/>
      <c r="BH76" s="84"/>
      <c r="BI76" s="85"/>
      <c r="BJ76" s="85"/>
      <c r="BK76" s="85"/>
      <c r="BL76" s="85"/>
      <c r="BM76" s="85"/>
      <c r="BN76" s="85"/>
      <c r="BO76" s="85"/>
      <c r="BP76" s="85"/>
      <c r="BQ76" s="85"/>
      <c r="BR76" s="85"/>
    </row>
    <row r="77" spans="1:70" s="86" customFormat="1" x14ac:dyDescent="0.2">
      <c r="A77" s="83">
        <v>1212</v>
      </c>
      <c r="B77" s="63" t="s">
        <v>63</v>
      </c>
      <c r="C77" s="64">
        <v>75</v>
      </c>
      <c r="D77" s="56">
        <f t="shared" si="113"/>
        <v>3275.9</v>
      </c>
      <c r="E77" s="161">
        <f>RCFs!$C$43</f>
        <v>43.679000000000002</v>
      </c>
      <c r="F77" s="56">
        <f t="shared" si="56"/>
        <v>942.2</v>
      </c>
      <c r="G77" s="161">
        <f>RCFs!$C$5</f>
        <v>12.563000000000001</v>
      </c>
      <c r="H77" s="56">
        <f t="shared" si="119"/>
        <v>942.2</v>
      </c>
      <c r="I77" s="161">
        <f>RCFs!$C$5</f>
        <v>12.563000000000001</v>
      </c>
      <c r="J77" s="65">
        <f t="shared" si="102"/>
        <v>1036.4000000000001</v>
      </c>
      <c r="K77" s="65">
        <f t="shared" si="102"/>
        <v>1272</v>
      </c>
      <c r="L77" s="65">
        <f t="shared" si="102"/>
        <v>1413.3</v>
      </c>
      <c r="M77" s="65">
        <f t="shared" si="102"/>
        <v>1884.5</v>
      </c>
      <c r="N77" s="65">
        <f t="shared" si="102"/>
        <v>2025.8</v>
      </c>
      <c r="O77" s="56">
        <f t="shared" si="60"/>
        <v>924.8</v>
      </c>
      <c r="P77" s="55">
        <f>RCFs!$C$7</f>
        <v>12.33</v>
      </c>
      <c r="Q77" s="65">
        <f t="shared" si="87"/>
        <v>1202.2</v>
      </c>
      <c r="R77" s="65">
        <f t="shared" si="87"/>
        <v>1387.2</v>
      </c>
      <c r="S77" s="56">
        <f t="shared" si="120"/>
        <v>914.9</v>
      </c>
      <c r="T77" s="55">
        <v>12.199</v>
      </c>
      <c r="U77" s="56">
        <f t="shared" si="46"/>
        <v>914.9</v>
      </c>
      <c r="V77" s="161">
        <f t="shared" si="63"/>
        <v>12.199</v>
      </c>
      <c r="W77" s="65">
        <f t="shared" si="107"/>
        <v>1006.4</v>
      </c>
      <c r="X77" s="65">
        <f t="shared" si="107"/>
        <v>1253.4000000000001</v>
      </c>
      <c r="Y77" s="65">
        <f t="shared" si="107"/>
        <v>1482.2</v>
      </c>
      <c r="Z77" s="65">
        <f t="shared" si="107"/>
        <v>1344.9</v>
      </c>
      <c r="AA77" s="65">
        <f t="shared" si="80"/>
        <v>1985.4</v>
      </c>
      <c r="AB77" s="65">
        <f t="shared" si="78"/>
        <v>2744.8</v>
      </c>
      <c r="AC77" s="56">
        <f t="shared" si="116"/>
        <v>925.5</v>
      </c>
      <c r="AD77" s="55">
        <f>RCFs!$C$13</f>
        <v>12.34</v>
      </c>
      <c r="AE77" s="61">
        <f t="shared" si="92"/>
        <v>1527.1</v>
      </c>
      <c r="AF77" s="61">
        <f t="shared" si="92"/>
        <v>1943.6</v>
      </c>
      <c r="AG77" s="61">
        <f t="shared" si="92"/>
        <v>2776.5</v>
      </c>
      <c r="AH77" s="56">
        <f t="shared" si="108"/>
        <v>914.4</v>
      </c>
      <c r="AI77" s="161">
        <f>RCFs!$C$23</f>
        <v>12.193</v>
      </c>
      <c r="AJ77" s="56">
        <f t="shared" si="109"/>
        <v>1215</v>
      </c>
      <c r="AK77" s="161">
        <f>RCFs!$C$27</f>
        <v>16.2</v>
      </c>
      <c r="AL77" s="237">
        <f t="shared" si="110"/>
        <v>961.8</v>
      </c>
      <c r="AM77" s="161">
        <f>RCFs!$C$33</f>
        <v>12.824999999999999</v>
      </c>
      <c r="AN77" s="61">
        <f t="shared" si="52"/>
        <v>1442.7</v>
      </c>
      <c r="AO77" s="162">
        <f t="shared" si="111"/>
        <v>969</v>
      </c>
      <c r="AP77" s="161">
        <f>RCFs!$C$35</f>
        <v>12.92</v>
      </c>
      <c r="AQ77" s="61">
        <f t="shared" si="85"/>
        <v>1162.8</v>
      </c>
      <c r="AR77" s="61">
        <f t="shared" si="85"/>
        <v>1308.0999999999999</v>
      </c>
      <c r="AS77" s="162">
        <f t="shared" si="64"/>
        <v>983.2</v>
      </c>
      <c r="AT77" s="161">
        <f>RCFs!$C$37</f>
        <v>13.11</v>
      </c>
      <c r="AU77" s="162">
        <f t="shared" si="64"/>
        <v>963.7</v>
      </c>
      <c r="AV77" s="161">
        <f>RCFs!$C$39</f>
        <v>12.85</v>
      </c>
      <c r="AW77" s="161">
        <f t="shared" ref="AW77" si="122">ROUNDDOWN(AX77*$C77,1)</f>
        <v>951.1</v>
      </c>
      <c r="AX77" s="161">
        <f>RCFs!$C$41</f>
        <v>12.682</v>
      </c>
      <c r="AY77" s="84"/>
      <c r="AZ77" s="84"/>
      <c r="BA77" s="84"/>
      <c r="BB77" s="84"/>
      <c r="BC77" s="84"/>
      <c r="BD77" s="84"/>
      <c r="BE77" s="84"/>
      <c r="BF77" s="84"/>
      <c r="BG77" s="84"/>
      <c r="BH77" s="84"/>
      <c r="BI77" s="85"/>
      <c r="BJ77" s="85"/>
      <c r="BK77" s="85"/>
      <c r="BL77" s="85"/>
      <c r="BM77" s="85"/>
      <c r="BN77" s="85"/>
      <c r="BO77" s="85"/>
      <c r="BP77" s="85"/>
      <c r="BQ77" s="85"/>
      <c r="BR77" s="85"/>
    </row>
    <row r="78" spans="1:70" s="86" customFormat="1" x14ac:dyDescent="0.2">
      <c r="A78" s="83">
        <v>1213</v>
      </c>
      <c r="B78" s="63" t="s">
        <v>64</v>
      </c>
      <c r="C78" s="64">
        <v>50</v>
      </c>
      <c r="D78" s="56">
        <f t="shared" si="113"/>
        <v>2184</v>
      </c>
      <c r="E78" s="161">
        <f>RCFs!$C$43</f>
        <v>43.679000000000002</v>
      </c>
      <c r="F78" s="56">
        <f t="shared" si="56"/>
        <v>628.20000000000005</v>
      </c>
      <c r="G78" s="161">
        <f>RCFs!$C$5</f>
        <v>12.563000000000001</v>
      </c>
      <c r="H78" s="56">
        <f t="shared" si="119"/>
        <v>628.20000000000005</v>
      </c>
      <c r="I78" s="161">
        <f>RCFs!$C$5</f>
        <v>12.563000000000001</v>
      </c>
      <c r="J78" s="65">
        <f t="shared" si="102"/>
        <v>691</v>
      </c>
      <c r="K78" s="65">
        <f t="shared" si="102"/>
        <v>848</v>
      </c>
      <c r="L78" s="65">
        <f t="shared" si="102"/>
        <v>942.2</v>
      </c>
      <c r="M78" s="65">
        <f t="shared" si="102"/>
        <v>1256.3</v>
      </c>
      <c r="N78" s="65">
        <f t="shared" si="102"/>
        <v>1350.5</v>
      </c>
      <c r="O78" s="56">
        <f t="shared" si="60"/>
        <v>616.5</v>
      </c>
      <c r="P78" s="55">
        <f>RCFs!$C$7</f>
        <v>12.33</v>
      </c>
      <c r="Q78" s="65">
        <f t="shared" si="87"/>
        <v>801.4</v>
      </c>
      <c r="R78" s="65">
        <f t="shared" si="87"/>
        <v>924.7</v>
      </c>
      <c r="S78" s="56">
        <f t="shared" si="120"/>
        <v>609.9</v>
      </c>
      <c r="T78" s="55">
        <v>12.199</v>
      </c>
      <c r="U78" s="56">
        <f t="shared" ref="U78:U109" si="123">ROUND(V78*C78,1)</f>
        <v>610</v>
      </c>
      <c r="V78" s="161">
        <f t="shared" si="63"/>
        <v>12.199</v>
      </c>
      <c r="W78" s="65">
        <f t="shared" si="107"/>
        <v>670.9</v>
      </c>
      <c r="X78" s="65">
        <f t="shared" si="107"/>
        <v>835.6</v>
      </c>
      <c r="Y78" s="65">
        <f t="shared" si="107"/>
        <v>988.1</v>
      </c>
      <c r="Z78" s="65">
        <f t="shared" si="107"/>
        <v>896.6</v>
      </c>
      <c r="AA78" s="65">
        <f t="shared" si="80"/>
        <v>1323.6</v>
      </c>
      <c r="AB78" s="65">
        <f t="shared" si="78"/>
        <v>1829.9</v>
      </c>
      <c r="AC78" s="56">
        <f t="shared" si="116"/>
        <v>617</v>
      </c>
      <c r="AD78" s="55">
        <f>RCFs!$C$13</f>
        <v>12.34</v>
      </c>
      <c r="AE78" s="61">
        <f t="shared" si="92"/>
        <v>1018.1</v>
      </c>
      <c r="AF78" s="61">
        <f t="shared" si="92"/>
        <v>1295.7</v>
      </c>
      <c r="AG78" s="61">
        <f t="shared" si="92"/>
        <v>1851</v>
      </c>
      <c r="AH78" s="56">
        <f t="shared" si="108"/>
        <v>609.6</v>
      </c>
      <c r="AI78" s="161">
        <f>RCFs!$C$23</f>
        <v>12.193</v>
      </c>
      <c r="AJ78" s="56">
        <f t="shared" si="109"/>
        <v>810</v>
      </c>
      <c r="AK78" s="161">
        <f>RCFs!$C$27</f>
        <v>16.2</v>
      </c>
      <c r="AL78" s="237">
        <f t="shared" si="110"/>
        <v>641.20000000000005</v>
      </c>
      <c r="AM78" s="161">
        <f>RCFs!$C$33</f>
        <v>12.824999999999999</v>
      </c>
      <c r="AN78" s="61">
        <f t="shared" si="52"/>
        <v>961.8</v>
      </c>
      <c r="AO78" s="162">
        <f t="shared" si="111"/>
        <v>646</v>
      </c>
      <c r="AP78" s="161">
        <f>RCFs!$C$35</f>
        <v>12.92</v>
      </c>
      <c r="AQ78" s="61">
        <f t="shared" si="85"/>
        <v>775.2</v>
      </c>
      <c r="AR78" s="61">
        <f t="shared" si="85"/>
        <v>872.1</v>
      </c>
      <c r="AS78" s="162">
        <f t="shared" si="64"/>
        <v>655.5</v>
      </c>
      <c r="AT78" s="161">
        <f>RCFs!$C$37</f>
        <v>13.11</v>
      </c>
      <c r="AU78" s="162">
        <f t="shared" si="64"/>
        <v>642.5</v>
      </c>
      <c r="AV78" s="161">
        <f>RCFs!$C$39</f>
        <v>12.85</v>
      </c>
      <c r="AW78" s="161">
        <f t="shared" ref="AW78" si="124">ROUNDDOWN(AX78*$C78,1)</f>
        <v>634.1</v>
      </c>
      <c r="AX78" s="161">
        <f>RCFs!$C$41</f>
        <v>12.682</v>
      </c>
      <c r="AY78" s="84"/>
      <c r="AZ78" s="84"/>
      <c r="BA78" s="84"/>
      <c r="BB78" s="84"/>
      <c r="BC78" s="84"/>
      <c r="BD78" s="84"/>
      <c r="BE78" s="84"/>
      <c r="BF78" s="84"/>
      <c r="BG78" s="84"/>
      <c r="BH78" s="84"/>
      <c r="BI78" s="85"/>
      <c r="BJ78" s="85"/>
      <c r="BK78" s="85"/>
      <c r="BL78" s="85"/>
      <c r="BM78" s="85"/>
      <c r="BN78" s="85"/>
      <c r="BO78" s="85"/>
      <c r="BP78" s="85"/>
      <c r="BQ78" s="85"/>
      <c r="BR78" s="85"/>
    </row>
    <row r="79" spans="1:70" s="86" customFormat="1" x14ac:dyDescent="0.2">
      <c r="A79" s="83">
        <v>1214</v>
      </c>
      <c r="B79" s="63" t="s">
        <v>65</v>
      </c>
      <c r="C79" s="64">
        <v>25</v>
      </c>
      <c r="D79" s="56">
        <f t="shared" si="113"/>
        <v>1092</v>
      </c>
      <c r="E79" s="161">
        <f>RCFs!$C$43</f>
        <v>43.679000000000002</v>
      </c>
      <c r="F79" s="56">
        <f t="shared" si="56"/>
        <v>314.10000000000002</v>
      </c>
      <c r="G79" s="161">
        <f>RCFs!$C$5</f>
        <v>12.563000000000001</v>
      </c>
      <c r="H79" s="56">
        <f t="shared" si="119"/>
        <v>314.10000000000002</v>
      </c>
      <c r="I79" s="161">
        <f>RCFs!$C$5</f>
        <v>12.563000000000001</v>
      </c>
      <c r="J79" s="65">
        <f t="shared" ref="J79:N88" si="125">ROUND($C79*$I79*J$6,1)</f>
        <v>345.5</v>
      </c>
      <c r="K79" s="65">
        <f t="shared" si="125"/>
        <v>424</v>
      </c>
      <c r="L79" s="65">
        <f t="shared" si="125"/>
        <v>471.1</v>
      </c>
      <c r="M79" s="65">
        <f t="shared" si="125"/>
        <v>628.20000000000005</v>
      </c>
      <c r="N79" s="65">
        <f t="shared" si="125"/>
        <v>675.3</v>
      </c>
      <c r="O79" s="56">
        <f t="shared" si="60"/>
        <v>308.3</v>
      </c>
      <c r="P79" s="55">
        <f>RCFs!$C$7</f>
        <v>12.33</v>
      </c>
      <c r="Q79" s="65">
        <f t="shared" si="87"/>
        <v>400.7</v>
      </c>
      <c r="R79" s="65">
        <f t="shared" si="87"/>
        <v>462.4</v>
      </c>
      <c r="S79" s="56">
        <f t="shared" si="120"/>
        <v>304.89999999999998</v>
      </c>
      <c r="T79" s="55">
        <v>12.199</v>
      </c>
      <c r="U79" s="56">
        <f t="shared" si="123"/>
        <v>305</v>
      </c>
      <c r="V79" s="161">
        <f t="shared" si="63"/>
        <v>12.199</v>
      </c>
      <c r="W79" s="65">
        <f t="shared" si="107"/>
        <v>335.5</v>
      </c>
      <c r="X79" s="65">
        <f t="shared" si="107"/>
        <v>417.8</v>
      </c>
      <c r="Y79" s="65">
        <f t="shared" si="107"/>
        <v>494.1</v>
      </c>
      <c r="Z79" s="65">
        <f t="shared" si="107"/>
        <v>448.3</v>
      </c>
      <c r="AA79" s="65">
        <f t="shared" si="80"/>
        <v>661.8</v>
      </c>
      <c r="AB79" s="65">
        <f t="shared" si="78"/>
        <v>914.9</v>
      </c>
      <c r="AC79" s="56">
        <f t="shared" si="116"/>
        <v>308.5</v>
      </c>
      <c r="AD79" s="55">
        <f>RCFs!$C$13</f>
        <v>12.34</v>
      </c>
      <c r="AE79" s="61">
        <f t="shared" si="92"/>
        <v>509</v>
      </c>
      <c r="AF79" s="61">
        <f t="shared" si="92"/>
        <v>647.9</v>
      </c>
      <c r="AG79" s="61">
        <f t="shared" si="92"/>
        <v>925.5</v>
      </c>
      <c r="AH79" s="56">
        <f t="shared" si="108"/>
        <v>304.8</v>
      </c>
      <c r="AI79" s="161">
        <f>RCFs!$C$23</f>
        <v>12.193</v>
      </c>
      <c r="AJ79" s="56">
        <f t="shared" si="109"/>
        <v>405</v>
      </c>
      <c r="AK79" s="161">
        <f>RCFs!$C$27</f>
        <v>16.2</v>
      </c>
      <c r="AL79" s="237">
        <f t="shared" si="110"/>
        <v>320.60000000000002</v>
      </c>
      <c r="AM79" s="161">
        <f>RCFs!$C$33</f>
        <v>12.824999999999999</v>
      </c>
      <c r="AN79" s="61">
        <f t="shared" si="52"/>
        <v>480.9</v>
      </c>
      <c r="AO79" s="162">
        <f t="shared" si="111"/>
        <v>323</v>
      </c>
      <c r="AP79" s="161">
        <f>RCFs!$C$35</f>
        <v>12.92</v>
      </c>
      <c r="AQ79" s="61">
        <f t="shared" si="85"/>
        <v>387.6</v>
      </c>
      <c r="AR79" s="61">
        <f t="shared" si="85"/>
        <v>436</v>
      </c>
      <c r="AS79" s="162">
        <f t="shared" si="64"/>
        <v>327.7</v>
      </c>
      <c r="AT79" s="161">
        <f>RCFs!$C$37</f>
        <v>13.11</v>
      </c>
      <c r="AU79" s="162">
        <f t="shared" si="64"/>
        <v>321.2</v>
      </c>
      <c r="AV79" s="161">
        <f>RCFs!$C$39</f>
        <v>12.85</v>
      </c>
      <c r="AW79" s="161">
        <f t="shared" ref="AW79" si="126">ROUNDDOWN(AX79*$C79,1)</f>
        <v>317</v>
      </c>
      <c r="AX79" s="161">
        <f>RCFs!$C$41</f>
        <v>12.682</v>
      </c>
      <c r="AY79" s="84"/>
      <c r="AZ79" s="84"/>
      <c r="BA79" s="84"/>
      <c r="BB79" s="84"/>
      <c r="BC79" s="84"/>
      <c r="BD79" s="84"/>
      <c r="BE79" s="84"/>
      <c r="BF79" s="84"/>
      <c r="BG79" s="84"/>
      <c r="BH79" s="84"/>
      <c r="BI79" s="85"/>
      <c r="BJ79" s="85"/>
      <c r="BK79" s="85"/>
      <c r="BL79" s="85"/>
      <c r="BM79" s="85"/>
      <c r="BN79" s="85"/>
      <c r="BO79" s="85"/>
      <c r="BP79" s="85"/>
      <c r="BQ79" s="85"/>
      <c r="BR79" s="85"/>
    </row>
    <row r="80" spans="1:70" s="86" customFormat="1" x14ac:dyDescent="0.2">
      <c r="A80" s="83">
        <v>1215</v>
      </c>
      <c r="B80" s="63" t="s">
        <v>66</v>
      </c>
      <c r="C80" s="64">
        <v>25</v>
      </c>
      <c r="D80" s="56">
        <f t="shared" si="113"/>
        <v>1092</v>
      </c>
      <c r="E80" s="161">
        <f>RCFs!$C$43</f>
        <v>43.679000000000002</v>
      </c>
      <c r="F80" s="56">
        <f t="shared" si="56"/>
        <v>314.10000000000002</v>
      </c>
      <c r="G80" s="161">
        <f>RCFs!$C$5</f>
        <v>12.563000000000001</v>
      </c>
      <c r="H80" s="56">
        <f t="shared" si="119"/>
        <v>314.10000000000002</v>
      </c>
      <c r="I80" s="161">
        <f>RCFs!$C$5</f>
        <v>12.563000000000001</v>
      </c>
      <c r="J80" s="65">
        <f t="shared" si="125"/>
        <v>345.5</v>
      </c>
      <c r="K80" s="65">
        <f t="shared" si="125"/>
        <v>424</v>
      </c>
      <c r="L80" s="65">
        <f t="shared" si="125"/>
        <v>471.1</v>
      </c>
      <c r="M80" s="65">
        <f t="shared" si="125"/>
        <v>628.20000000000005</v>
      </c>
      <c r="N80" s="65">
        <f t="shared" si="125"/>
        <v>675.3</v>
      </c>
      <c r="O80" s="56">
        <f t="shared" si="60"/>
        <v>308.3</v>
      </c>
      <c r="P80" s="55">
        <f>RCFs!$C$7</f>
        <v>12.33</v>
      </c>
      <c r="Q80" s="65">
        <f t="shared" si="87"/>
        <v>400.7</v>
      </c>
      <c r="R80" s="65">
        <f t="shared" si="87"/>
        <v>462.4</v>
      </c>
      <c r="S80" s="56">
        <f t="shared" si="120"/>
        <v>304.89999999999998</v>
      </c>
      <c r="T80" s="55">
        <v>12.199</v>
      </c>
      <c r="U80" s="56">
        <f t="shared" si="123"/>
        <v>305</v>
      </c>
      <c r="V80" s="161">
        <f t="shared" si="63"/>
        <v>12.199</v>
      </c>
      <c r="W80" s="65">
        <f t="shared" si="107"/>
        <v>335.5</v>
      </c>
      <c r="X80" s="65">
        <f t="shared" si="107"/>
        <v>417.8</v>
      </c>
      <c r="Y80" s="65">
        <f t="shared" si="107"/>
        <v>494.1</v>
      </c>
      <c r="Z80" s="65">
        <f t="shared" si="107"/>
        <v>448.3</v>
      </c>
      <c r="AA80" s="65">
        <f t="shared" si="80"/>
        <v>661.8</v>
      </c>
      <c r="AB80" s="65">
        <f t="shared" si="78"/>
        <v>914.9</v>
      </c>
      <c r="AC80" s="56">
        <f t="shared" si="116"/>
        <v>308.5</v>
      </c>
      <c r="AD80" s="55">
        <f>RCFs!$C$13</f>
        <v>12.34</v>
      </c>
      <c r="AE80" s="61">
        <f t="shared" ref="AE80:AG99" si="127">ROUND($AC80*AE$6,1)</f>
        <v>509</v>
      </c>
      <c r="AF80" s="61">
        <f t="shared" si="127"/>
        <v>647.9</v>
      </c>
      <c r="AG80" s="61">
        <f t="shared" si="127"/>
        <v>925.5</v>
      </c>
      <c r="AH80" s="56">
        <f t="shared" si="108"/>
        <v>304.8</v>
      </c>
      <c r="AI80" s="161">
        <f>RCFs!$C$23</f>
        <v>12.193</v>
      </c>
      <c r="AJ80" s="56">
        <f t="shared" si="109"/>
        <v>405</v>
      </c>
      <c r="AK80" s="161">
        <f>RCFs!$C$27</f>
        <v>16.2</v>
      </c>
      <c r="AL80" s="237">
        <f t="shared" si="110"/>
        <v>320.60000000000002</v>
      </c>
      <c r="AM80" s="161">
        <f>RCFs!$C$33</f>
        <v>12.824999999999999</v>
      </c>
      <c r="AN80" s="61">
        <f t="shared" si="52"/>
        <v>480.9</v>
      </c>
      <c r="AO80" s="162">
        <f t="shared" si="111"/>
        <v>323</v>
      </c>
      <c r="AP80" s="161">
        <f>RCFs!$C$35</f>
        <v>12.92</v>
      </c>
      <c r="AQ80" s="61">
        <f t="shared" si="85"/>
        <v>387.6</v>
      </c>
      <c r="AR80" s="61">
        <f t="shared" si="85"/>
        <v>436</v>
      </c>
      <c r="AS80" s="162">
        <f t="shared" si="64"/>
        <v>327.7</v>
      </c>
      <c r="AT80" s="161">
        <f>RCFs!$C$37</f>
        <v>13.11</v>
      </c>
      <c r="AU80" s="162">
        <f t="shared" si="64"/>
        <v>321.2</v>
      </c>
      <c r="AV80" s="161">
        <f>RCFs!$C$39</f>
        <v>12.85</v>
      </c>
      <c r="AW80" s="161">
        <f t="shared" ref="AW80" si="128">ROUNDDOWN(AX80*$C80,1)</f>
        <v>317</v>
      </c>
      <c r="AX80" s="161">
        <f>RCFs!$C$41</f>
        <v>12.682</v>
      </c>
      <c r="AY80" s="84"/>
      <c r="AZ80" s="84"/>
      <c r="BA80" s="84"/>
      <c r="BB80" s="84"/>
      <c r="BC80" s="84"/>
      <c r="BD80" s="84"/>
      <c r="BE80" s="84"/>
      <c r="BF80" s="84"/>
      <c r="BG80" s="84"/>
      <c r="BH80" s="84"/>
      <c r="BI80" s="85"/>
      <c r="BJ80" s="85"/>
      <c r="BK80" s="85"/>
      <c r="BL80" s="85"/>
      <c r="BM80" s="85"/>
      <c r="BN80" s="85"/>
      <c r="BO80" s="85"/>
      <c r="BP80" s="85"/>
      <c r="BQ80" s="85"/>
      <c r="BR80" s="85"/>
    </row>
    <row r="81" spans="1:70" s="86" customFormat="1" x14ac:dyDescent="0.2">
      <c r="A81" s="83">
        <v>1216</v>
      </c>
      <c r="B81" s="63" t="s">
        <v>67</v>
      </c>
      <c r="C81" s="64">
        <v>50</v>
      </c>
      <c r="D81" s="56">
        <f t="shared" si="113"/>
        <v>2184</v>
      </c>
      <c r="E81" s="161">
        <f>RCFs!$C$43</f>
        <v>43.679000000000002</v>
      </c>
      <c r="F81" s="56">
        <f t="shared" si="56"/>
        <v>628.20000000000005</v>
      </c>
      <c r="G81" s="161">
        <f>RCFs!$C$5</f>
        <v>12.563000000000001</v>
      </c>
      <c r="H81" s="56">
        <f t="shared" si="119"/>
        <v>628.20000000000005</v>
      </c>
      <c r="I81" s="161">
        <f>RCFs!$C$5</f>
        <v>12.563000000000001</v>
      </c>
      <c r="J81" s="65">
        <f t="shared" si="125"/>
        <v>691</v>
      </c>
      <c r="K81" s="65">
        <f t="shared" si="125"/>
        <v>848</v>
      </c>
      <c r="L81" s="65">
        <f t="shared" si="125"/>
        <v>942.2</v>
      </c>
      <c r="M81" s="65">
        <f t="shared" si="125"/>
        <v>1256.3</v>
      </c>
      <c r="N81" s="65">
        <f t="shared" si="125"/>
        <v>1350.5</v>
      </c>
      <c r="O81" s="56">
        <f t="shared" si="60"/>
        <v>616.5</v>
      </c>
      <c r="P81" s="55">
        <f>RCFs!$C$7</f>
        <v>12.33</v>
      </c>
      <c r="Q81" s="65">
        <f t="shared" si="87"/>
        <v>801.4</v>
      </c>
      <c r="R81" s="65">
        <f t="shared" si="87"/>
        <v>924.7</v>
      </c>
      <c r="S81" s="56">
        <f t="shared" si="120"/>
        <v>609.9</v>
      </c>
      <c r="T81" s="55">
        <v>12.199</v>
      </c>
      <c r="U81" s="56">
        <f t="shared" si="123"/>
        <v>610</v>
      </c>
      <c r="V81" s="161">
        <f t="shared" si="63"/>
        <v>12.199</v>
      </c>
      <c r="W81" s="65">
        <f t="shared" si="107"/>
        <v>670.9</v>
      </c>
      <c r="X81" s="65">
        <f t="shared" si="107"/>
        <v>835.6</v>
      </c>
      <c r="Y81" s="65">
        <f t="shared" si="107"/>
        <v>988.1</v>
      </c>
      <c r="Z81" s="65">
        <f t="shared" si="107"/>
        <v>896.6</v>
      </c>
      <c r="AA81" s="65">
        <f t="shared" si="80"/>
        <v>1323.6</v>
      </c>
      <c r="AB81" s="65">
        <f t="shared" si="78"/>
        <v>1829.9</v>
      </c>
      <c r="AC81" s="56">
        <f t="shared" si="116"/>
        <v>617</v>
      </c>
      <c r="AD81" s="55">
        <f>RCFs!$C$13</f>
        <v>12.34</v>
      </c>
      <c r="AE81" s="61">
        <f t="shared" si="127"/>
        <v>1018.1</v>
      </c>
      <c r="AF81" s="61">
        <f t="shared" si="127"/>
        <v>1295.7</v>
      </c>
      <c r="AG81" s="61">
        <f t="shared" si="127"/>
        <v>1851</v>
      </c>
      <c r="AH81" s="56">
        <f t="shared" si="108"/>
        <v>609.6</v>
      </c>
      <c r="AI81" s="161">
        <f>RCFs!$C$23</f>
        <v>12.193</v>
      </c>
      <c r="AJ81" s="56">
        <f t="shared" si="109"/>
        <v>810</v>
      </c>
      <c r="AK81" s="161">
        <f>RCFs!$C$27</f>
        <v>16.2</v>
      </c>
      <c r="AL81" s="237">
        <f t="shared" si="110"/>
        <v>641.20000000000005</v>
      </c>
      <c r="AM81" s="161">
        <f>RCFs!$C$33</f>
        <v>12.824999999999999</v>
      </c>
      <c r="AN81" s="61">
        <f t="shared" si="52"/>
        <v>961.8</v>
      </c>
      <c r="AO81" s="162">
        <f t="shared" si="111"/>
        <v>646</v>
      </c>
      <c r="AP81" s="161">
        <f>RCFs!$C$35</f>
        <v>12.92</v>
      </c>
      <c r="AQ81" s="61">
        <f t="shared" si="85"/>
        <v>775.2</v>
      </c>
      <c r="AR81" s="61">
        <f t="shared" si="85"/>
        <v>872.1</v>
      </c>
      <c r="AS81" s="162">
        <f t="shared" si="64"/>
        <v>655.5</v>
      </c>
      <c r="AT81" s="161">
        <f>RCFs!$C$37</f>
        <v>13.11</v>
      </c>
      <c r="AU81" s="162">
        <f t="shared" si="64"/>
        <v>642.5</v>
      </c>
      <c r="AV81" s="161">
        <f>RCFs!$C$39</f>
        <v>12.85</v>
      </c>
      <c r="AW81" s="161">
        <f t="shared" ref="AW81" si="129">ROUNDDOWN(AX81*$C81,1)</f>
        <v>634.1</v>
      </c>
      <c r="AX81" s="161">
        <f>RCFs!$C$41</f>
        <v>12.682</v>
      </c>
      <c r="AY81" s="84"/>
      <c r="AZ81" s="84"/>
      <c r="BA81" s="84"/>
      <c r="BB81" s="84"/>
      <c r="BC81" s="84"/>
      <c r="BD81" s="84"/>
      <c r="BE81" s="84"/>
      <c r="BF81" s="84"/>
      <c r="BG81" s="84"/>
      <c r="BH81" s="84"/>
      <c r="BI81" s="85"/>
      <c r="BJ81" s="85"/>
      <c r="BK81" s="85"/>
      <c r="BL81" s="85"/>
      <c r="BM81" s="85"/>
      <c r="BN81" s="85"/>
      <c r="BO81" s="85"/>
      <c r="BP81" s="85"/>
      <c r="BQ81" s="85"/>
      <c r="BR81" s="85"/>
    </row>
    <row r="82" spans="1:70" s="86" customFormat="1" x14ac:dyDescent="0.2">
      <c r="A82" s="83">
        <v>1217</v>
      </c>
      <c r="B82" s="63" t="s">
        <v>68</v>
      </c>
      <c r="C82" s="64">
        <v>10</v>
      </c>
      <c r="D82" s="56">
        <f t="shared" si="113"/>
        <v>436.8</v>
      </c>
      <c r="E82" s="161">
        <f>RCFs!$C$43</f>
        <v>43.679000000000002</v>
      </c>
      <c r="F82" s="56">
        <f t="shared" si="56"/>
        <v>125.6</v>
      </c>
      <c r="G82" s="161">
        <f>RCFs!$C$5</f>
        <v>12.563000000000001</v>
      </c>
      <c r="H82" s="56">
        <f t="shared" si="119"/>
        <v>125.6</v>
      </c>
      <c r="I82" s="161">
        <f>RCFs!$C$5</f>
        <v>12.563000000000001</v>
      </c>
      <c r="J82" s="65">
        <f t="shared" si="125"/>
        <v>138.19999999999999</v>
      </c>
      <c r="K82" s="65">
        <f t="shared" si="125"/>
        <v>169.6</v>
      </c>
      <c r="L82" s="65">
        <f t="shared" si="125"/>
        <v>188.4</v>
      </c>
      <c r="M82" s="65">
        <f t="shared" si="125"/>
        <v>251.3</v>
      </c>
      <c r="N82" s="65">
        <f t="shared" si="125"/>
        <v>270.10000000000002</v>
      </c>
      <c r="O82" s="56">
        <f t="shared" si="60"/>
        <v>123.3</v>
      </c>
      <c r="P82" s="55">
        <f>RCFs!$C$7</f>
        <v>12.33</v>
      </c>
      <c r="Q82" s="65">
        <f t="shared" si="87"/>
        <v>160.19999999999999</v>
      </c>
      <c r="R82" s="65">
        <f t="shared" si="87"/>
        <v>184.9</v>
      </c>
      <c r="S82" s="56">
        <f t="shared" si="120"/>
        <v>121.9</v>
      </c>
      <c r="T82" s="55">
        <v>12.199</v>
      </c>
      <c r="U82" s="56">
        <f t="shared" si="123"/>
        <v>122</v>
      </c>
      <c r="V82" s="161">
        <f t="shared" si="63"/>
        <v>12.199</v>
      </c>
      <c r="W82" s="65">
        <f t="shared" si="107"/>
        <v>134.19999999999999</v>
      </c>
      <c r="X82" s="65">
        <f t="shared" si="107"/>
        <v>167.1</v>
      </c>
      <c r="Y82" s="65">
        <f t="shared" si="107"/>
        <v>197.6</v>
      </c>
      <c r="Z82" s="65">
        <f t="shared" si="107"/>
        <v>179.3</v>
      </c>
      <c r="AA82" s="65">
        <f t="shared" si="80"/>
        <v>264.7</v>
      </c>
      <c r="AB82" s="65">
        <f t="shared" si="78"/>
        <v>366</v>
      </c>
      <c r="AC82" s="56">
        <f t="shared" si="116"/>
        <v>123.4</v>
      </c>
      <c r="AD82" s="55">
        <f>RCFs!$C$13</f>
        <v>12.34</v>
      </c>
      <c r="AE82" s="61">
        <f t="shared" si="127"/>
        <v>203.6</v>
      </c>
      <c r="AF82" s="61">
        <f t="shared" si="127"/>
        <v>259.10000000000002</v>
      </c>
      <c r="AG82" s="61">
        <f t="shared" si="127"/>
        <v>370.2</v>
      </c>
      <c r="AH82" s="56">
        <f t="shared" si="108"/>
        <v>121.9</v>
      </c>
      <c r="AI82" s="161">
        <f>RCFs!$C$23</f>
        <v>12.193</v>
      </c>
      <c r="AJ82" s="56">
        <f t="shared" si="109"/>
        <v>162</v>
      </c>
      <c r="AK82" s="161">
        <f>RCFs!$C$27</f>
        <v>16.2</v>
      </c>
      <c r="AL82" s="237">
        <f t="shared" si="110"/>
        <v>128.19999999999999</v>
      </c>
      <c r="AM82" s="161">
        <f>RCFs!$C$33</f>
        <v>12.824999999999999</v>
      </c>
      <c r="AN82" s="61">
        <f t="shared" si="52"/>
        <v>192.3</v>
      </c>
      <c r="AO82" s="162">
        <f t="shared" si="111"/>
        <v>129.19999999999999</v>
      </c>
      <c r="AP82" s="161">
        <f>RCFs!$C$35</f>
        <v>12.92</v>
      </c>
      <c r="AQ82" s="61">
        <f t="shared" si="85"/>
        <v>155</v>
      </c>
      <c r="AR82" s="61">
        <f t="shared" si="85"/>
        <v>174.4</v>
      </c>
      <c r="AS82" s="162">
        <f t="shared" si="64"/>
        <v>131.1</v>
      </c>
      <c r="AT82" s="161">
        <f>RCFs!$C$37</f>
        <v>13.11</v>
      </c>
      <c r="AU82" s="162">
        <f t="shared" si="64"/>
        <v>128.5</v>
      </c>
      <c r="AV82" s="161">
        <f>RCFs!$C$39</f>
        <v>12.85</v>
      </c>
      <c r="AW82" s="161">
        <f t="shared" ref="AW82" si="130">ROUNDDOWN(AX82*$C82,1)</f>
        <v>126.8</v>
      </c>
      <c r="AX82" s="161">
        <f>RCFs!$C$41</f>
        <v>12.682</v>
      </c>
      <c r="AY82" s="84"/>
      <c r="AZ82" s="84"/>
      <c r="BA82" s="84"/>
      <c r="BB82" s="84"/>
      <c r="BC82" s="84"/>
      <c r="BD82" s="84"/>
      <c r="BE82" s="84"/>
      <c r="BF82" s="84"/>
      <c r="BG82" s="84"/>
      <c r="BH82" s="84"/>
      <c r="BI82" s="85"/>
      <c r="BJ82" s="85"/>
      <c r="BK82" s="85"/>
      <c r="BL82" s="85"/>
      <c r="BM82" s="85"/>
      <c r="BN82" s="85"/>
      <c r="BO82" s="85"/>
      <c r="BP82" s="85"/>
      <c r="BQ82" s="85"/>
      <c r="BR82" s="85"/>
    </row>
    <row r="83" spans="1:70" s="86" customFormat="1" x14ac:dyDescent="0.2">
      <c r="A83" s="83">
        <v>1218</v>
      </c>
      <c r="B83" s="63" t="s">
        <v>69</v>
      </c>
      <c r="C83" s="64">
        <v>25</v>
      </c>
      <c r="D83" s="56">
        <f t="shared" si="113"/>
        <v>1092</v>
      </c>
      <c r="E83" s="161">
        <f>RCFs!$C$43</f>
        <v>43.679000000000002</v>
      </c>
      <c r="F83" s="56">
        <f t="shared" si="56"/>
        <v>314.10000000000002</v>
      </c>
      <c r="G83" s="161">
        <f>RCFs!$C$5</f>
        <v>12.563000000000001</v>
      </c>
      <c r="H83" s="56">
        <f t="shared" si="119"/>
        <v>314.10000000000002</v>
      </c>
      <c r="I83" s="161">
        <f>RCFs!$C$5</f>
        <v>12.563000000000001</v>
      </c>
      <c r="J83" s="65">
        <f t="shared" si="125"/>
        <v>345.5</v>
      </c>
      <c r="K83" s="65">
        <f t="shared" si="125"/>
        <v>424</v>
      </c>
      <c r="L83" s="65">
        <f t="shared" si="125"/>
        <v>471.1</v>
      </c>
      <c r="M83" s="65">
        <f t="shared" si="125"/>
        <v>628.20000000000005</v>
      </c>
      <c r="N83" s="65">
        <f t="shared" si="125"/>
        <v>675.3</v>
      </c>
      <c r="O83" s="56">
        <f t="shared" si="60"/>
        <v>308.3</v>
      </c>
      <c r="P83" s="55">
        <f>RCFs!$C$7</f>
        <v>12.33</v>
      </c>
      <c r="Q83" s="65">
        <f t="shared" si="87"/>
        <v>400.7</v>
      </c>
      <c r="R83" s="65">
        <f t="shared" si="87"/>
        <v>462.4</v>
      </c>
      <c r="S83" s="56">
        <f t="shared" si="120"/>
        <v>304.89999999999998</v>
      </c>
      <c r="T83" s="55">
        <v>12.199</v>
      </c>
      <c r="U83" s="56">
        <f t="shared" si="123"/>
        <v>305</v>
      </c>
      <c r="V83" s="161">
        <f t="shared" si="63"/>
        <v>12.199</v>
      </c>
      <c r="W83" s="65">
        <f t="shared" si="107"/>
        <v>335.5</v>
      </c>
      <c r="X83" s="65">
        <f t="shared" si="107"/>
        <v>417.8</v>
      </c>
      <c r="Y83" s="65">
        <f t="shared" si="107"/>
        <v>494.1</v>
      </c>
      <c r="Z83" s="65">
        <f t="shared" si="107"/>
        <v>448.3</v>
      </c>
      <c r="AA83" s="65">
        <f t="shared" si="80"/>
        <v>661.8</v>
      </c>
      <c r="AB83" s="65">
        <f t="shared" ref="AB83:AB109" si="131">ROUND($C83*$V83*AB$6,1)</f>
        <v>914.9</v>
      </c>
      <c r="AC83" s="56">
        <f t="shared" si="116"/>
        <v>308.5</v>
      </c>
      <c r="AD83" s="55">
        <f>RCFs!$C$13</f>
        <v>12.34</v>
      </c>
      <c r="AE83" s="61">
        <f t="shared" si="127"/>
        <v>509</v>
      </c>
      <c r="AF83" s="61">
        <f t="shared" si="127"/>
        <v>647.9</v>
      </c>
      <c r="AG83" s="61">
        <f t="shared" si="127"/>
        <v>925.5</v>
      </c>
      <c r="AH83" s="56">
        <f t="shared" si="108"/>
        <v>304.8</v>
      </c>
      <c r="AI83" s="161">
        <f>RCFs!$C$23</f>
        <v>12.193</v>
      </c>
      <c r="AJ83" s="56">
        <f t="shared" si="109"/>
        <v>405</v>
      </c>
      <c r="AK83" s="161">
        <f>RCFs!$C$27</f>
        <v>16.2</v>
      </c>
      <c r="AL83" s="237">
        <f t="shared" si="110"/>
        <v>320.60000000000002</v>
      </c>
      <c r="AM83" s="161">
        <f>RCFs!$C$33</f>
        <v>12.824999999999999</v>
      </c>
      <c r="AN83" s="61">
        <f t="shared" si="52"/>
        <v>480.9</v>
      </c>
      <c r="AO83" s="162">
        <f t="shared" si="111"/>
        <v>323</v>
      </c>
      <c r="AP83" s="161">
        <f>RCFs!$C$35</f>
        <v>12.92</v>
      </c>
      <c r="AQ83" s="61">
        <f t="shared" si="85"/>
        <v>387.6</v>
      </c>
      <c r="AR83" s="61">
        <f t="shared" si="85"/>
        <v>436</v>
      </c>
      <c r="AS83" s="162">
        <f t="shared" si="64"/>
        <v>327.7</v>
      </c>
      <c r="AT83" s="161">
        <f>RCFs!$C$37</f>
        <v>13.11</v>
      </c>
      <c r="AU83" s="162">
        <f t="shared" si="64"/>
        <v>321.2</v>
      </c>
      <c r="AV83" s="161">
        <f>RCFs!$C$39</f>
        <v>12.85</v>
      </c>
      <c r="AW83" s="161">
        <f t="shared" ref="AW83" si="132">ROUNDDOWN(AX83*$C83,1)</f>
        <v>317</v>
      </c>
      <c r="AX83" s="161">
        <f>RCFs!$C$41</f>
        <v>12.682</v>
      </c>
      <c r="AY83" s="84"/>
      <c r="AZ83" s="84"/>
      <c r="BA83" s="84"/>
      <c r="BB83" s="84"/>
      <c r="BC83" s="84"/>
      <c r="BD83" s="84"/>
      <c r="BE83" s="84"/>
      <c r="BF83" s="84"/>
      <c r="BG83" s="84"/>
      <c r="BH83" s="84"/>
      <c r="BI83" s="85"/>
      <c r="BJ83" s="85"/>
      <c r="BK83" s="85"/>
      <c r="BL83" s="85"/>
      <c r="BM83" s="85"/>
      <c r="BN83" s="85"/>
      <c r="BO83" s="85"/>
      <c r="BP83" s="85"/>
      <c r="BQ83" s="85"/>
      <c r="BR83" s="85"/>
    </row>
    <row r="84" spans="1:70" s="86" customFormat="1" x14ac:dyDescent="0.2">
      <c r="A84" s="83">
        <v>1219</v>
      </c>
      <c r="B84" s="63" t="s">
        <v>70</v>
      </c>
      <c r="C84" s="64">
        <v>15</v>
      </c>
      <c r="D84" s="56">
        <f t="shared" si="113"/>
        <v>655.20000000000005</v>
      </c>
      <c r="E84" s="161">
        <f>RCFs!$C$43</f>
        <v>43.679000000000002</v>
      </c>
      <c r="F84" s="56">
        <f t="shared" si="56"/>
        <v>188.4</v>
      </c>
      <c r="G84" s="161">
        <f>RCFs!$C$5</f>
        <v>12.563000000000001</v>
      </c>
      <c r="H84" s="56">
        <f t="shared" si="119"/>
        <v>188.4</v>
      </c>
      <c r="I84" s="161">
        <f>RCFs!$C$5</f>
        <v>12.563000000000001</v>
      </c>
      <c r="J84" s="65">
        <f t="shared" si="125"/>
        <v>207.3</v>
      </c>
      <c r="K84" s="65">
        <f t="shared" si="125"/>
        <v>254.4</v>
      </c>
      <c r="L84" s="65">
        <f t="shared" si="125"/>
        <v>282.7</v>
      </c>
      <c r="M84" s="65">
        <f t="shared" si="125"/>
        <v>376.9</v>
      </c>
      <c r="N84" s="65">
        <f t="shared" si="125"/>
        <v>405.2</v>
      </c>
      <c r="O84" s="56">
        <f t="shared" si="60"/>
        <v>185</v>
      </c>
      <c r="P84" s="55">
        <f>RCFs!$C$7</f>
        <v>12.33</v>
      </c>
      <c r="Q84" s="65">
        <f t="shared" si="87"/>
        <v>240.5</v>
      </c>
      <c r="R84" s="65">
        <f t="shared" si="87"/>
        <v>277.5</v>
      </c>
      <c r="S84" s="56">
        <f t="shared" si="120"/>
        <v>182.9</v>
      </c>
      <c r="T84" s="55">
        <v>12.199</v>
      </c>
      <c r="U84" s="56">
        <f t="shared" si="123"/>
        <v>183</v>
      </c>
      <c r="V84" s="161">
        <f t="shared" si="63"/>
        <v>12.199</v>
      </c>
      <c r="W84" s="65">
        <f t="shared" si="107"/>
        <v>201.3</v>
      </c>
      <c r="X84" s="65">
        <f t="shared" si="107"/>
        <v>250.7</v>
      </c>
      <c r="Y84" s="65">
        <f t="shared" si="107"/>
        <v>296.39999999999998</v>
      </c>
      <c r="Z84" s="65">
        <f t="shared" si="107"/>
        <v>269</v>
      </c>
      <c r="AA84" s="65">
        <f t="shared" ref="AA84:AA109" si="133">ROUND($C84*$V84*AA$6,1)</f>
        <v>397.1</v>
      </c>
      <c r="AB84" s="65">
        <f t="shared" si="131"/>
        <v>549</v>
      </c>
      <c r="AC84" s="56">
        <f t="shared" si="116"/>
        <v>185.1</v>
      </c>
      <c r="AD84" s="55">
        <f>RCFs!$C$13</f>
        <v>12.34</v>
      </c>
      <c r="AE84" s="61">
        <f t="shared" si="127"/>
        <v>305.39999999999998</v>
      </c>
      <c r="AF84" s="61">
        <f t="shared" si="127"/>
        <v>388.7</v>
      </c>
      <c r="AG84" s="61">
        <f t="shared" si="127"/>
        <v>555.29999999999995</v>
      </c>
      <c r="AH84" s="56">
        <f t="shared" si="108"/>
        <v>182.8</v>
      </c>
      <c r="AI84" s="161">
        <f>RCFs!$C$23</f>
        <v>12.193</v>
      </c>
      <c r="AJ84" s="56">
        <f t="shared" si="109"/>
        <v>243</v>
      </c>
      <c r="AK84" s="161">
        <f>RCFs!$C$27</f>
        <v>16.2</v>
      </c>
      <c r="AL84" s="237">
        <f t="shared" si="110"/>
        <v>192.3</v>
      </c>
      <c r="AM84" s="161">
        <f>RCFs!$C$33</f>
        <v>12.824999999999999</v>
      </c>
      <c r="AN84" s="61">
        <f t="shared" si="52"/>
        <v>288.39999999999998</v>
      </c>
      <c r="AO84" s="162">
        <f t="shared" si="111"/>
        <v>193.8</v>
      </c>
      <c r="AP84" s="161">
        <f>RCFs!$C$35</f>
        <v>12.92</v>
      </c>
      <c r="AQ84" s="61">
        <f t="shared" si="85"/>
        <v>232.5</v>
      </c>
      <c r="AR84" s="61">
        <f t="shared" si="85"/>
        <v>261.60000000000002</v>
      </c>
      <c r="AS84" s="162">
        <f t="shared" si="64"/>
        <v>196.6</v>
      </c>
      <c r="AT84" s="161">
        <f>RCFs!$C$37</f>
        <v>13.11</v>
      </c>
      <c r="AU84" s="162">
        <f t="shared" si="64"/>
        <v>192.7</v>
      </c>
      <c r="AV84" s="161">
        <f>RCFs!$C$39</f>
        <v>12.85</v>
      </c>
      <c r="AW84" s="161">
        <f t="shared" ref="AW84" si="134">ROUNDDOWN(AX84*$C84,1)</f>
        <v>190.2</v>
      </c>
      <c r="AX84" s="161">
        <f>RCFs!$C$41</f>
        <v>12.682</v>
      </c>
      <c r="AY84" s="84"/>
      <c r="AZ84" s="84"/>
      <c r="BA84" s="84"/>
      <c r="BB84" s="84"/>
      <c r="BC84" s="84"/>
      <c r="BD84" s="84"/>
      <c r="BE84" s="84"/>
      <c r="BF84" s="84"/>
      <c r="BG84" s="84"/>
      <c r="BH84" s="84"/>
      <c r="BI84" s="85"/>
      <c r="BJ84" s="85"/>
      <c r="BK84" s="85"/>
      <c r="BL84" s="85"/>
      <c r="BM84" s="85"/>
      <c r="BN84" s="85"/>
      <c r="BO84" s="85"/>
      <c r="BP84" s="85"/>
      <c r="BQ84" s="85"/>
      <c r="BR84" s="85"/>
    </row>
    <row r="85" spans="1:70" s="86" customFormat="1" x14ac:dyDescent="0.2">
      <c r="A85" s="83">
        <v>1227</v>
      </c>
      <c r="B85" s="63" t="s">
        <v>71</v>
      </c>
      <c r="C85" s="64">
        <v>20</v>
      </c>
      <c r="D85" s="56">
        <f t="shared" si="113"/>
        <v>873.6</v>
      </c>
      <c r="E85" s="161">
        <f>RCFs!$C$43</f>
        <v>43.679000000000002</v>
      </c>
      <c r="F85" s="56">
        <f t="shared" si="56"/>
        <v>251.3</v>
      </c>
      <c r="G85" s="161">
        <f>RCFs!$C$5</f>
        <v>12.563000000000001</v>
      </c>
      <c r="H85" s="56">
        <f t="shared" si="119"/>
        <v>251.3</v>
      </c>
      <c r="I85" s="161">
        <f>RCFs!$C$5</f>
        <v>12.563000000000001</v>
      </c>
      <c r="J85" s="65">
        <f t="shared" si="125"/>
        <v>276.39999999999998</v>
      </c>
      <c r="K85" s="65">
        <f t="shared" si="125"/>
        <v>339.2</v>
      </c>
      <c r="L85" s="65">
        <f t="shared" si="125"/>
        <v>376.9</v>
      </c>
      <c r="M85" s="65">
        <f t="shared" si="125"/>
        <v>502.5</v>
      </c>
      <c r="N85" s="65">
        <f t="shared" si="125"/>
        <v>540.20000000000005</v>
      </c>
      <c r="O85" s="56">
        <f t="shared" si="60"/>
        <v>246.6</v>
      </c>
      <c r="P85" s="55">
        <f>RCFs!$C$7</f>
        <v>12.33</v>
      </c>
      <c r="Q85" s="65">
        <f t="shared" si="87"/>
        <v>320.5</v>
      </c>
      <c r="R85" s="65">
        <f t="shared" si="87"/>
        <v>369.9</v>
      </c>
      <c r="S85" s="56">
        <f t="shared" si="120"/>
        <v>243.9</v>
      </c>
      <c r="T85" s="55">
        <v>12.199</v>
      </c>
      <c r="U85" s="56">
        <f t="shared" si="123"/>
        <v>244</v>
      </c>
      <c r="V85" s="161">
        <f t="shared" si="63"/>
        <v>12.199</v>
      </c>
      <c r="W85" s="65">
        <f t="shared" si="107"/>
        <v>268.39999999999998</v>
      </c>
      <c r="X85" s="65">
        <f t="shared" si="107"/>
        <v>334.3</v>
      </c>
      <c r="Y85" s="65">
        <f t="shared" si="107"/>
        <v>395.2</v>
      </c>
      <c r="Z85" s="65">
        <f t="shared" si="107"/>
        <v>358.7</v>
      </c>
      <c r="AA85" s="65">
        <f t="shared" si="133"/>
        <v>529.4</v>
      </c>
      <c r="AB85" s="65">
        <f t="shared" si="131"/>
        <v>731.9</v>
      </c>
      <c r="AC85" s="56">
        <f t="shared" si="116"/>
        <v>246.8</v>
      </c>
      <c r="AD85" s="55">
        <f>RCFs!$C$13</f>
        <v>12.34</v>
      </c>
      <c r="AE85" s="61">
        <f t="shared" si="127"/>
        <v>407.2</v>
      </c>
      <c r="AF85" s="61">
        <f t="shared" si="127"/>
        <v>518.29999999999995</v>
      </c>
      <c r="AG85" s="61">
        <f t="shared" si="127"/>
        <v>740.4</v>
      </c>
      <c r="AH85" s="56">
        <f t="shared" si="108"/>
        <v>243.8</v>
      </c>
      <c r="AI85" s="161">
        <f>RCFs!$C$23</f>
        <v>12.193</v>
      </c>
      <c r="AJ85" s="56">
        <f t="shared" si="109"/>
        <v>324</v>
      </c>
      <c r="AK85" s="161">
        <f>RCFs!$C$27</f>
        <v>16.2</v>
      </c>
      <c r="AL85" s="237">
        <f t="shared" si="110"/>
        <v>256.5</v>
      </c>
      <c r="AM85" s="161">
        <f>RCFs!$C$33</f>
        <v>12.824999999999999</v>
      </c>
      <c r="AN85" s="61">
        <f t="shared" si="52"/>
        <v>384.7</v>
      </c>
      <c r="AO85" s="162">
        <f t="shared" si="111"/>
        <v>258.39999999999998</v>
      </c>
      <c r="AP85" s="161">
        <f>RCFs!$C$35</f>
        <v>12.92</v>
      </c>
      <c r="AQ85" s="61">
        <f t="shared" si="85"/>
        <v>310</v>
      </c>
      <c r="AR85" s="61">
        <f t="shared" si="85"/>
        <v>348.8</v>
      </c>
      <c r="AS85" s="162">
        <f t="shared" si="64"/>
        <v>262.2</v>
      </c>
      <c r="AT85" s="161">
        <f>RCFs!$C$37</f>
        <v>13.11</v>
      </c>
      <c r="AU85" s="162">
        <f t="shared" si="64"/>
        <v>257</v>
      </c>
      <c r="AV85" s="161">
        <f>RCFs!$C$39</f>
        <v>12.85</v>
      </c>
      <c r="AW85" s="161">
        <f t="shared" ref="AW85" si="135">ROUNDDOWN(AX85*$C85,1)</f>
        <v>253.6</v>
      </c>
      <c r="AX85" s="161">
        <f>RCFs!$C$41</f>
        <v>12.682</v>
      </c>
      <c r="AY85" s="84"/>
      <c r="AZ85" s="84"/>
      <c r="BA85" s="84"/>
      <c r="BB85" s="84"/>
      <c r="BC85" s="84"/>
      <c r="BD85" s="84"/>
      <c r="BE85" s="84"/>
      <c r="BF85" s="84"/>
      <c r="BG85" s="84"/>
      <c r="BH85" s="84"/>
      <c r="BI85" s="85"/>
      <c r="BJ85" s="85"/>
      <c r="BK85" s="85"/>
      <c r="BL85" s="85"/>
      <c r="BM85" s="85"/>
      <c r="BN85" s="85"/>
      <c r="BO85" s="85"/>
      <c r="BP85" s="85"/>
      <c r="BQ85" s="85"/>
      <c r="BR85" s="85"/>
    </row>
    <row r="86" spans="1:70" s="86" customFormat="1" x14ac:dyDescent="0.2">
      <c r="A86" s="83">
        <v>1230</v>
      </c>
      <c r="B86" s="63" t="s">
        <v>72</v>
      </c>
      <c r="C86" s="64">
        <v>6</v>
      </c>
      <c r="D86" s="56">
        <f t="shared" si="113"/>
        <v>262.10000000000002</v>
      </c>
      <c r="E86" s="161">
        <f>RCFs!$C$43</f>
        <v>43.679000000000002</v>
      </c>
      <c r="F86" s="56">
        <f t="shared" si="56"/>
        <v>75.400000000000006</v>
      </c>
      <c r="G86" s="161">
        <f>RCFs!$C$5</f>
        <v>12.563000000000001</v>
      </c>
      <c r="H86" s="56">
        <f t="shared" si="119"/>
        <v>75.400000000000006</v>
      </c>
      <c r="I86" s="161">
        <f>RCFs!$C$5</f>
        <v>12.563000000000001</v>
      </c>
      <c r="J86" s="65">
        <f t="shared" si="125"/>
        <v>82.9</v>
      </c>
      <c r="K86" s="65">
        <f t="shared" si="125"/>
        <v>101.8</v>
      </c>
      <c r="L86" s="65">
        <f t="shared" si="125"/>
        <v>113.1</v>
      </c>
      <c r="M86" s="65">
        <f t="shared" si="125"/>
        <v>150.80000000000001</v>
      </c>
      <c r="N86" s="65">
        <f t="shared" si="125"/>
        <v>162.1</v>
      </c>
      <c r="O86" s="56">
        <f t="shared" si="60"/>
        <v>74</v>
      </c>
      <c r="P86" s="55">
        <f>RCFs!$C$7</f>
        <v>12.33</v>
      </c>
      <c r="Q86" s="65">
        <f t="shared" si="87"/>
        <v>96.2</v>
      </c>
      <c r="R86" s="65">
        <f t="shared" si="87"/>
        <v>111</v>
      </c>
      <c r="S86" s="56">
        <f t="shared" si="120"/>
        <v>73.099999999999994</v>
      </c>
      <c r="T86" s="55">
        <v>12.199</v>
      </c>
      <c r="U86" s="56">
        <f t="shared" si="123"/>
        <v>73.2</v>
      </c>
      <c r="V86" s="161">
        <f t="shared" si="63"/>
        <v>12.199</v>
      </c>
      <c r="W86" s="65">
        <f t="shared" si="107"/>
        <v>80.5</v>
      </c>
      <c r="X86" s="65">
        <f t="shared" si="107"/>
        <v>100.3</v>
      </c>
      <c r="Y86" s="65">
        <f t="shared" si="107"/>
        <v>118.6</v>
      </c>
      <c r="Z86" s="65">
        <f t="shared" si="107"/>
        <v>107.6</v>
      </c>
      <c r="AA86" s="65">
        <f t="shared" si="133"/>
        <v>158.80000000000001</v>
      </c>
      <c r="AB86" s="65">
        <f t="shared" si="131"/>
        <v>219.6</v>
      </c>
      <c r="AC86" s="56">
        <f t="shared" si="116"/>
        <v>74</v>
      </c>
      <c r="AD86" s="55">
        <f>RCFs!$C$13</f>
        <v>12.34</v>
      </c>
      <c r="AE86" s="61">
        <f t="shared" si="127"/>
        <v>122.1</v>
      </c>
      <c r="AF86" s="61">
        <f t="shared" si="127"/>
        <v>155.4</v>
      </c>
      <c r="AG86" s="61">
        <f t="shared" si="127"/>
        <v>222</v>
      </c>
      <c r="AH86" s="56">
        <f t="shared" si="108"/>
        <v>73.099999999999994</v>
      </c>
      <c r="AI86" s="161">
        <f>RCFs!$C$23</f>
        <v>12.193</v>
      </c>
      <c r="AJ86" s="56">
        <f t="shared" si="109"/>
        <v>97.2</v>
      </c>
      <c r="AK86" s="161">
        <f>RCFs!$C$27</f>
        <v>16.2</v>
      </c>
      <c r="AL86" s="237">
        <f t="shared" si="110"/>
        <v>76.900000000000006</v>
      </c>
      <c r="AM86" s="161">
        <f>RCFs!$C$33</f>
        <v>12.824999999999999</v>
      </c>
      <c r="AN86" s="61">
        <f t="shared" si="52"/>
        <v>115.3</v>
      </c>
      <c r="AO86" s="162">
        <f t="shared" si="111"/>
        <v>77.5</v>
      </c>
      <c r="AP86" s="161">
        <f>RCFs!$C$35</f>
        <v>12.92</v>
      </c>
      <c r="AQ86" s="61">
        <f t="shared" si="85"/>
        <v>93</v>
      </c>
      <c r="AR86" s="61">
        <f t="shared" si="85"/>
        <v>104.6</v>
      </c>
      <c r="AS86" s="162">
        <f t="shared" si="64"/>
        <v>78.599999999999994</v>
      </c>
      <c r="AT86" s="161">
        <f>RCFs!$C$37</f>
        <v>13.11</v>
      </c>
      <c r="AU86" s="162">
        <f t="shared" si="64"/>
        <v>77.099999999999994</v>
      </c>
      <c r="AV86" s="161">
        <f>RCFs!$C$39</f>
        <v>12.85</v>
      </c>
      <c r="AW86" s="161">
        <f t="shared" ref="AW86" si="136">ROUNDDOWN(AX86*$C86,1)</f>
        <v>76</v>
      </c>
      <c r="AX86" s="161">
        <f>RCFs!$C$41</f>
        <v>12.682</v>
      </c>
      <c r="AY86" s="84"/>
      <c r="AZ86" s="84"/>
      <c r="BA86" s="84"/>
      <c r="BB86" s="84"/>
      <c r="BC86" s="84"/>
      <c r="BD86" s="84"/>
      <c r="BE86" s="84"/>
      <c r="BF86" s="84"/>
      <c r="BG86" s="84"/>
      <c r="BH86" s="84"/>
      <c r="BI86" s="85"/>
      <c r="BJ86" s="85"/>
      <c r="BK86" s="85"/>
      <c r="BL86" s="85"/>
      <c r="BM86" s="85"/>
      <c r="BN86" s="85"/>
      <c r="BO86" s="85"/>
      <c r="BP86" s="85"/>
      <c r="BQ86" s="85"/>
      <c r="BR86" s="85"/>
    </row>
    <row r="87" spans="1:70" s="86" customFormat="1" x14ac:dyDescent="0.2">
      <c r="A87" s="83">
        <v>1231</v>
      </c>
      <c r="B87" s="63" t="s">
        <v>73</v>
      </c>
      <c r="C87" s="64">
        <v>10</v>
      </c>
      <c r="D87" s="56">
        <f t="shared" si="113"/>
        <v>436.8</v>
      </c>
      <c r="E87" s="161">
        <f>RCFs!$C$43</f>
        <v>43.679000000000002</v>
      </c>
      <c r="F87" s="56">
        <f t="shared" si="56"/>
        <v>125.6</v>
      </c>
      <c r="G87" s="161">
        <f>RCFs!$C$5</f>
        <v>12.563000000000001</v>
      </c>
      <c r="H87" s="56">
        <f t="shared" si="119"/>
        <v>125.6</v>
      </c>
      <c r="I87" s="161">
        <f>RCFs!$C$5</f>
        <v>12.563000000000001</v>
      </c>
      <c r="J87" s="65">
        <f t="shared" si="125"/>
        <v>138.19999999999999</v>
      </c>
      <c r="K87" s="65">
        <f t="shared" si="125"/>
        <v>169.6</v>
      </c>
      <c r="L87" s="65">
        <f t="shared" si="125"/>
        <v>188.4</v>
      </c>
      <c r="M87" s="65">
        <f t="shared" si="125"/>
        <v>251.3</v>
      </c>
      <c r="N87" s="65">
        <f t="shared" si="125"/>
        <v>270.10000000000002</v>
      </c>
      <c r="O87" s="56">
        <f t="shared" si="60"/>
        <v>123.3</v>
      </c>
      <c r="P87" s="55">
        <f>RCFs!$C$7</f>
        <v>12.33</v>
      </c>
      <c r="Q87" s="65">
        <f t="shared" si="87"/>
        <v>160.19999999999999</v>
      </c>
      <c r="R87" s="65">
        <f t="shared" si="87"/>
        <v>184.9</v>
      </c>
      <c r="S87" s="56">
        <f t="shared" si="120"/>
        <v>121.9</v>
      </c>
      <c r="T87" s="55">
        <v>12.199</v>
      </c>
      <c r="U87" s="56">
        <f t="shared" si="123"/>
        <v>122</v>
      </c>
      <c r="V87" s="161">
        <f t="shared" si="63"/>
        <v>12.199</v>
      </c>
      <c r="W87" s="65">
        <f t="shared" si="107"/>
        <v>134.19999999999999</v>
      </c>
      <c r="X87" s="65">
        <f t="shared" si="107"/>
        <v>167.1</v>
      </c>
      <c r="Y87" s="65">
        <f t="shared" si="107"/>
        <v>197.6</v>
      </c>
      <c r="Z87" s="65">
        <f t="shared" si="107"/>
        <v>179.3</v>
      </c>
      <c r="AA87" s="65">
        <f t="shared" si="133"/>
        <v>264.7</v>
      </c>
      <c r="AB87" s="65">
        <f t="shared" si="131"/>
        <v>366</v>
      </c>
      <c r="AC87" s="56">
        <f t="shared" si="116"/>
        <v>123.4</v>
      </c>
      <c r="AD87" s="55">
        <f>RCFs!$C$13</f>
        <v>12.34</v>
      </c>
      <c r="AE87" s="61">
        <f t="shared" si="127"/>
        <v>203.6</v>
      </c>
      <c r="AF87" s="61">
        <f t="shared" si="127"/>
        <v>259.10000000000002</v>
      </c>
      <c r="AG87" s="61">
        <f t="shared" si="127"/>
        <v>370.2</v>
      </c>
      <c r="AH87" s="56">
        <f t="shared" si="108"/>
        <v>121.9</v>
      </c>
      <c r="AI87" s="161">
        <f>RCFs!$C$23</f>
        <v>12.193</v>
      </c>
      <c r="AJ87" s="56">
        <f t="shared" si="109"/>
        <v>162</v>
      </c>
      <c r="AK87" s="161">
        <f>RCFs!$C$27</f>
        <v>16.2</v>
      </c>
      <c r="AL87" s="237">
        <f t="shared" si="110"/>
        <v>128.19999999999999</v>
      </c>
      <c r="AM87" s="161">
        <f>RCFs!$C$33</f>
        <v>12.824999999999999</v>
      </c>
      <c r="AN87" s="61">
        <f t="shared" si="52"/>
        <v>192.3</v>
      </c>
      <c r="AO87" s="162">
        <f t="shared" si="111"/>
        <v>129.19999999999999</v>
      </c>
      <c r="AP87" s="161">
        <f>RCFs!$C$35</f>
        <v>12.92</v>
      </c>
      <c r="AQ87" s="61">
        <f t="shared" si="85"/>
        <v>155</v>
      </c>
      <c r="AR87" s="61">
        <f t="shared" si="85"/>
        <v>174.4</v>
      </c>
      <c r="AS87" s="162">
        <f t="shared" si="64"/>
        <v>131.1</v>
      </c>
      <c r="AT87" s="161">
        <f>RCFs!$C$37</f>
        <v>13.11</v>
      </c>
      <c r="AU87" s="162">
        <f t="shared" si="64"/>
        <v>128.5</v>
      </c>
      <c r="AV87" s="161">
        <f>RCFs!$C$39</f>
        <v>12.85</v>
      </c>
      <c r="AW87" s="161">
        <f t="shared" ref="AW87" si="137">ROUNDDOWN(AX87*$C87,1)</f>
        <v>126.8</v>
      </c>
      <c r="AX87" s="161">
        <f>RCFs!$C$41</f>
        <v>12.682</v>
      </c>
      <c r="AY87" s="84"/>
      <c r="AZ87" s="84"/>
      <c r="BA87" s="84"/>
      <c r="BB87" s="84"/>
      <c r="BC87" s="84"/>
      <c r="BD87" s="84"/>
      <c r="BE87" s="84"/>
      <c r="BF87" s="84"/>
      <c r="BG87" s="84"/>
      <c r="BH87" s="84"/>
      <c r="BI87" s="85"/>
      <c r="BJ87" s="85"/>
      <c r="BK87" s="85"/>
      <c r="BL87" s="85"/>
      <c r="BM87" s="85"/>
      <c r="BN87" s="85"/>
      <c r="BO87" s="85"/>
      <c r="BP87" s="85"/>
      <c r="BQ87" s="85"/>
      <c r="BR87" s="85"/>
    </row>
    <row r="88" spans="1:70" s="86" customFormat="1" x14ac:dyDescent="0.2">
      <c r="A88" s="83">
        <v>1236</v>
      </c>
      <c r="B88" s="63" t="s">
        <v>76</v>
      </c>
      <c r="C88" s="64">
        <v>18</v>
      </c>
      <c r="D88" s="56">
        <f t="shared" si="113"/>
        <v>786.2</v>
      </c>
      <c r="E88" s="161">
        <f>RCFs!$C$43</f>
        <v>43.679000000000002</v>
      </c>
      <c r="F88" s="56">
        <f t="shared" si="56"/>
        <v>226.1</v>
      </c>
      <c r="G88" s="161">
        <f>RCFs!$C$5</f>
        <v>12.563000000000001</v>
      </c>
      <c r="H88" s="56">
        <f t="shared" si="119"/>
        <v>226.1</v>
      </c>
      <c r="I88" s="161">
        <f>RCFs!$C$5</f>
        <v>12.563000000000001</v>
      </c>
      <c r="J88" s="65">
        <f t="shared" si="125"/>
        <v>248.7</v>
      </c>
      <c r="K88" s="65">
        <f t="shared" si="125"/>
        <v>305.3</v>
      </c>
      <c r="L88" s="65">
        <f t="shared" si="125"/>
        <v>339.2</v>
      </c>
      <c r="M88" s="65">
        <f t="shared" si="125"/>
        <v>452.3</v>
      </c>
      <c r="N88" s="65">
        <f t="shared" si="125"/>
        <v>486.2</v>
      </c>
      <c r="O88" s="56">
        <f t="shared" si="60"/>
        <v>221.9</v>
      </c>
      <c r="P88" s="55">
        <f>RCFs!$C$7</f>
        <v>12.33</v>
      </c>
      <c r="Q88" s="65">
        <f t="shared" si="87"/>
        <v>288.39999999999998</v>
      </c>
      <c r="R88" s="65">
        <f t="shared" si="87"/>
        <v>332.8</v>
      </c>
      <c r="S88" s="56">
        <f t="shared" si="120"/>
        <v>219.5</v>
      </c>
      <c r="T88" s="55">
        <v>12.199</v>
      </c>
      <c r="U88" s="56">
        <f t="shared" si="123"/>
        <v>219.6</v>
      </c>
      <c r="V88" s="161">
        <f t="shared" si="63"/>
        <v>12.199</v>
      </c>
      <c r="W88" s="65">
        <f t="shared" si="107"/>
        <v>241.5</v>
      </c>
      <c r="X88" s="65">
        <f t="shared" si="107"/>
        <v>300.8</v>
      </c>
      <c r="Y88" s="65">
        <f t="shared" si="107"/>
        <v>355.7</v>
      </c>
      <c r="Z88" s="65">
        <f t="shared" si="107"/>
        <v>322.8</v>
      </c>
      <c r="AA88" s="65">
        <f t="shared" si="133"/>
        <v>476.5</v>
      </c>
      <c r="AB88" s="65">
        <f t="shared" si="131"/>
        <v>658.7</v>
      </c>
      <c r="AC88" s="56">
        <f t="shared" si="116"/>
        <v>222.1</v>
      </c>
      <c r="AD88" s="55">
        <f>RCFs!$C$13</f>
        <v>12.34</v>
      </c>
      <c r="AE88" s="61">
        <f t="shared" si="127"/>
        <v>366.5</v>
      </c>
      <c r="AF88" s="61">
        <f t="shared" si="127"/>
        <v>466.4</v>
      </c>
      <c r="AG88" s="61">
        <f t="shared" si="127"/>
        <v>666.3</v>
      </c>
      <c r="AH88" s="56">
        <f t="shared" si="108"/>
        <v>219.4</v>
      </c>
      <c r="AI88" s="161">
        <f>RCFs!$C$23</f>
        <v>12.193</v>
      </c>
      <c r="AJ88" s="56">
        <f t="shared" si="109"/>
        <v>291.60000000000002</v>
      </c>
      <c r="AK88" s="161">
        <f>RCFs!$C$27</f>
        <v>16.2</v>
      </c>
      <c r="AL88" s="237">
        <f t="shared" si="110"/>
        <v>230.8</v>
      </c>
      <c r="AM88" s="161">
        <f>RCFs!$C$33</f>
        <v>12.824999999999999</v>
      </c>
      <c r="AN88" s="61">
        <f t="shared" si="52"/>
        <v>346.2</v>
      </c>
      <c r="AO88" s="162">
        <f t="shared" si="111"/>
        <v>232.5</v>
      </c>
      <c r="AP88" s="161">
        <f>RCFs!$C$35</f>
        <v>12.92</v>
      </c>
      <c r="AQ88" s="61">
        <f t="shared" si="85"/>
        <v>279</v>
      </c>
      <c r="AR88" s="61">
        <f t="shared" si="85"/>
        <v>313.8</v>
      </c>
      <c r="AS88" s="162">
        <f t="shared" si="64"/>
        <v>235.9</v>
      </c>
      <c r="AT88" s="161">
        <f>RCFs!$C$37</f>
        <v>13.11</v>
      </c>
      <c r="AU88" s="162">
        <f t="shared" si="64"/>
        <v>231.3</v>
      </c>
      <c r="AV88" s="161">
        <f>RCFs!$C$39</f>
        <v>12.85</v>
      </c>
      <c r="AW88" s="161">
        <f t="shared" ref="AW88" si="138">ROUNDDOWN(AX88*$C88,1)</f>
        <v>228.2</v>
      </c>
      <c r="AX88" s="161">
        <f>RCFs!$C$41</f>
        <v>12.682</v>
      </c>
      <c r="AY88" s="84"/>
      <c r="AZ88" s="84"/>
      <c r="BA88" s="84"/>
      <c r="BB88" s="84"/>
      <c r="BC88" s="84"/>
      <c r="BD88" s="84"/>
      <c r="BE88" s="84"/>
      <c r="BF88" s="84"/>
      <c r="BG88" s="84"/>
      <c r="BH88" s="84"/>
      <c r="BI88" s="85"/>
      <c r="BJ88" s="85"/>
      <c r="BK88" s="85"/>
      <c r="BL88" s="85"/>
      <c r="BM88" s="85"/>
      <c r="BN88" s="85"/>
      <c r="BO88" s="85"/>
      <c r="BP88" s="85"/>
      <c r="BQ88" s="85"/>
      <c r="BR88" s="85"/>
    </row>
    <row r="89" spans="1:70" s="86" customFormat="1" x14ac:dyDescent="0.2">
      <c r="A89" s="88">
        <v>1239</v>
      </c>
      <c r="B89" s="63" t="s">
        <v>145</v>
      </c>
      <c r="C89" s="64">
        <v>27</v>
      </c>
      <c r="D89" s="56">
        <f t="shared" si="113"/>
        <v>1179.3</v>
      </c>
      <c r="E89" s="161">
        <f>RCFs!$C$43</f>
        <v>43.679000000000002</v>
      </c>
      <c r="F89" s="56">
        <f t="shared" si="56"/>
        <v>339.2</v>
      </c>
      <c r="G89" s="161">
        <f>RCFs!$C$5</f>
        <v>12.563000000000001</v>
      </c>
      <c r="H89" s="56">
        <f t="shared" si="119"/>
        <v>339.2</v>
      </c>
      <c r="I89" s="161">
        <f>RCFs!$C$5</f>
        <v>12.563000000000001</v>
      </c>
      <c r="J89" s="65">
        <f t="shared" ref="J89:N98" si="139">ROUND($C89*$I89*J$6,1)</f>
        <v>373.1</v>
      </c>
      <c r="K89" s="65">
        <f t="shared" si="139"/>
        <v>457.9</v>
      </c>
      <c r="L89" s="65">
        <f t="shared" si="139"/>
        <v>508.8</v>
      </c>
      <c r="M89" s="65">
        <f t="shared" si="139"/>
        <v>678.4</v>
      </c>
      <c r="N89" s="65">
        <f t="shared" si="139"/>
        <v>729.3</v>
      </c>
      <c r="O89" s="56">
        <f t="shared" si="60"/>
        <v>332.9</v>
      </c>
      <c r="P89" s="55">
        <f>RCFs!$C$7</f>
        <v>12.33</v>
      </c>
      <c r="Q89" s="65">
        <f t="shared" si="87"/>
        <v>432.7</v>
      </c>
      <c r="R89" s="65">
        <f t="shared" si="87"/>
        <v>499.3</v>
      </c>
      <c r="S89" s="56">
        <f t="shared" si="120"/>
        <v>329.3</v>
      </c>
      <c r="T89" s="55">
        <v>12.199</v>
      </c>
      <c r="U89" s="56">
        <f t="shared" si="123"/>
        <v>329.4</v>
      </c>
      <c r="V89" s="161">
        <f t="shared" si="63"/>
        <v>12.199</v>
      </c>
      <c r="W89" s="65">
        <f t="shared" si="107"/>
        <v>362.3</v>
      </c>
      <c r="X89" s="65">
        <f t="shared" si="107"/>
        <v>451.2</v>
      </c>
      <c r="Y89" s="65">
        <f t="shared" si="107"/>
        <v>533.6</v>
      </c>
      <c r="Z89" s="65">
        <f t="shared" si="107"/>
        <v>484.2</v>
      </c>
      <c r="AA89" s="65">
        <f t="shared" si="133"/>
        <v>714.7</v>
      </c>
      <c r="AB89" s="65">
        <f t="shared" si="131"/>
        <v>988.1</v>
      </c>
      <c r="AC89" s="56">
        <f t="shared" si="116"/>
        <v>333.2</v>
      </c>
      <c r="AD89" s="55">
        <f>RCFs!$C$13</f>
        <v>12.34</v>
      </c>
      <c r="AE89" s="61">
        <f t="shared" si="127"/>
        <v>549.79999999999995</v>
      </c>
      <c r="AF89" s="61">
        <f t="shared" si="127"/>
        <v>699.7</v>
      </c>
      <c r="AG89" s="61">
        <f t="shared" si="127"/>
        <v>999.6</v>
      </c>
      <c r="AH89" s="56">
        <f t="shared" si="108"/>
        <v>329.2</v>
      </c>
      <c r="AI89" s="161">
        <f>RCFs!$C$23</f>
        <v>12.193</v>
      </c>
      <c r="AJ89" s="56">
        <f t="shared" si="109"/>
        <v>437.4</v>
      </c>
      <c r="AK89" s="161">
        <f>RCFs!$C$27</f>
        <v>16.2</v>
      </c>
      <c r="AL89" s="237">
        <f t="shared" si="110"/>
        <v>346.2</v>
      </c>
      <c r="AM89" s="161">
        <f>RCFs!$C$33</f>
        <v>12.824999999999999</v>
      </c>
      <c r="AN89" s="61">
        <f t="shared" si="52"/>
        <v>519.29999999999995</v>
      </c>
      <c r="AO89" s="162">
        <f t="shared" si="111"/>
        <v>348.8</v>
      </c>
      <c r="AP89" s="161">
        <f>RCFs!$C$35</f>
        <v>12.92</v>
      </c>
      <c r="AQ89" s="61">
        <f t="shared" si="85"/>
        <v>418.5</v>
      </c>
      <c r="AR89" s="61">
        <f t="shared" si="85"/>
        <v>470.8</v>
      </c>
      <c r="AS89" s="162">
        <f t="shared" si="64"/>
        <v>353.9</v>
      </c>
      <c r="AT89" s="161">
        <f>RCFs!$C$37</f>
        <v>13.11</v>
      </c>
      <c r="AU89" s="162">
        <f t="shared" si="64"/>
        <v>346.9</v>
      </c>
      <c r="AV89" s="161">
        <f>RCFs!$C$39</f>
        <v>12.85</v>
      </c>
      <c r="AW89" s="161">
        <f t="shared" ref="AW89" si="140">ROUNDDOWN(AX89*$C89,1)</f>
        <v>342.4</v>
      </c>
      <c r="AX89" s="161">
        <f>RCFs!$C$41</f>
        <v>12.682</v>
      </c>
      <c r="AY89" s="84"/>
      <c r="AZ89" s="84"/>
      <c r="BA89" s="84"/>
      <c r="BB89" s="84"/>
      <c r="BC89" s="84"/>
      <c r="BD89" s="84"/>
      <c r="BE89" s="84"/>
      <c r="BF89" s="84"/>
      <c r="BG89" s="84"/>
      <c r="BH89" s="84"/>
      <c r="BI89" s="85"/>
      <c r="BJ89" s="85"/>
      <c r="BK89" s="85"/>
      <c r="BL89" s="85"/>
      <c r="BM89" s="85"/>
      <c r="BN89" s="85"/>
      <c r="BO89" s="85"/>
      <c r="BP89" s="85"/>
      <c r="BQ89" s="85"/>
      <c r="BR89" s="85"/>
    </row>
    <row r="90" spans="1:70" s="86" customFormat="1" x14ac:dyDescent="0.2">
      <c r="A90" s="88">
        <v>1273</v>
      </c>
      <c r="B90" s="63" t="s">
        <v>146</v>
      </c>
      <c r="C90" s="64">
        <v>120</v>
      </c>
      <c r="D90" s="56">
        <f t="shared" si="113"/>
        <v>5241.5</v>
      </c>
      <c r="E90" s="161">
        <f>RCFs!$C$43</f>
        <v>43.679000000000002</v>
      </c>
      <c r="F90" s="56">
        <f t="shared" si="56"/>
        <v>1507.6</v>
      </c>
      <c r="G90" s="161">
        <f>RCFs!$C$5</f>
        <v>12.563000000000001</v>
      </c>
      <c r="H90" s="56">
        <f t="shared" si="119"/>
        <v>1507.6</v>
      </c>
      <c r="I90" s="161">
        <f>RCFs!$C$5</f>
        <v>12.563000000000001</v>
      </c>
      <c r="J90" s="65">
        <f t="shared" si="139"/>
        <v>1658.3</v>
      </c>
      <c r="K90" s="65">
        <f t="shared" si="139"/>
        <v>2035.2</v>
      </c>
      <c r="L90" s="65">
        <f t="shared" si="139"/>
        <v>2261.3000000000002</v>
      </c>
      <c r="M90" s="65">
        <f t="shared" si="139"/>
        <v>3015.1</v>
      </c>
      <c r="N90" s="65">
        <f t="shared" si="139"/>
        <v>3241.3</v>
      </c>
      <c r="O90" s="56">
        <f t="shared" si="60"/>
        <v>1479.6</v>
      </c>
      <c r="P90" s="55">
        <f>RCFs!$C$7</f>
        <v>12.33</v>
      </c>
      <c r="Q90" s="65">
        <f t="shared" si="87"/>
        <v>1923.4</v>
      </c>
      <c r="R90" s="65">
        <f t="shared" si="87"/>
        <v>2219.4</v>
      </c>
      <c r="S90" s="56">
        <f t="shared" si="120"/>
        <v>1463.8</v>
      </c>
      <c r="T90" s="55">
        <v>12.199</v>
      </c>
      <c r="U90" s="56">
        <f t="shared" si="123"/>
        <v>1463.9</v>
      </c>
      <c r="V90" s="161">
        <f t="shared" si="63"/>
        <v>12.199</v>
      </c>
      <c r="W90" s="65">
        <f t="shared" si="107"/>
        <v>1610.3</v>
      </c>
      <c r="X90" s="65">
        <f t="shared" si="107"/>
        <v>2005.5</v>
      </c>
      <c r="Y90" s="65">
        <f t="shared" si="107"/>
        <v>2371.5</v>
      </c>
      <c r="Z90" s="65">
        <f t="shared" si="107"/>
        <v>2151.9</v>
      </c>
      <c r="AA90" s="65">
        <f t="shared" si="133"/>
        <v>3176.6</v>
      </c>
      <c r="AB90" s="65">
        <f t="shared" si="131"/>
        <v>4391.6000000000004</v>
      </c>
      <c r="AC90" s="56">
        <f t="shared" si="116"/>
        <v>1480.8</v>
      </c>
      <c r="AD90" s="55">
        <f>RCFs!$C$13</f>
        <v>12.34</v>
      </c>
      <c r="AE90" s="61">
        <f t="shared" si="127"/>
        <v>2443.3000000000002</v>
      </c>
      <c r="AF90" s="61">
        <f t="shared" si="127"/>
        <v>3109.7</v>
      </c>
      <c r="AG90" s="61">
        <f t="shared" si="127"/>
        <v>4442.3999999999996</v>
      </c>
      <c r="AH90" s="56">
        <f t="shared" si="108"/>
        <v>1463.1</v>
      </c>
      <c r="AI90" s="161">
        <f>RCFs!$C$23</f>
        <v>12.193</v>
      </c>
      <c r="AJ90" s="56">
        <f t="shared" si="109"/>
        <v>1944</v>
      </c>
      <c r="AK90" s="161">
        <f>RCFs!$C$27</f>
        <v>16.2</v>
      </c>
      <c r="AL90" s="237">
        <f t="shared" si="110"/>
        <v>1539</v>
      </c>
      <c r="AM90" s="161">
        <f>RCFs!$C$33</f>
        <v>12.824999999999999</v>
      </c>
      <c r="AN90" s="61">
        <f t="shared" si="52"/>
        <v>2308.5</v>
      </c>
      <c r="AO90" s="162">
        <f t="shared" si="111"/>
        <v>1550.4</v>
      </c>
      <c r="AP90" s="161">
        <f>RCFs!$C$35</f>
        <v>12.92</v>
      </c>
      <c r="AQ90" s="61">
        <f t="shared" si="85"/>
        <v>1860.4</v>
      </c>
      <c r="AR90" s="61">
        <f t="shared" si="85"/>
        <v>2093</v>
      </c>
      <c r="AS90" s="162">
        <f t="shared" si="64"/>
        <v>1573.2</v>
      </c>
      <c r="AT90" s="161">
        <f>RCFs!$C$37</f>
        <v>13.11</v>
      </c>
      <c r="AU90" s="162">
        <f t="shared" si="64"/>
        <v>1542</v>
      </c>
      <c r="AV90" s="161">
        <f>RCFs!$C$39</f>
        <v>12.85</v>
      </c>
      <c r="AW90" s="161">
        <f t="shared" ref="AW90" si="141">ROUNDDOWN(AX90*$C90,1)</f>
        <v>1521.8</v>
      </c>
      <c r="AX90" s="161">
        <f>RCFs!$C$41</f>
        <v>12.682</v>
      </c>
      <c r="AY90" s="84"/>
      <c r="AZ90" s="84"/>
      <c r="BA90" s="84"/>
      <c r="BB90" s="84"/>
      <c r="BC90" s="84"/>
      <c r="BD90" s="84"/>
      <c r="BE90" s="84"/>
      <c r="BF90" s="84"/>
      <c r="BG90" s="84"/>
      <c r="BH90" s="84"/>
      <c r="BI90" s="85"/>
      <c r="BJ90" s="85"/>
      <c r="BK90" s="85"/>
      <c r="BL90" s="85"/>
      <c r="BM90" s="85"/>
      <c r="BN90" s="85"/>
      <c r="BO90" s="85"/>
      <c r="BP90" s="85"/>
      <c r="BQ90" s="85"/>
      <c r="BR90" s="85"/>
    </row>
    <row r="91" spans="1:70" s="86" customFormat="1" x14ac:dyDescent="0.2">
      <c r="A91" s="83">
        <v>1585</v>
      </c>
      <c r="B91" s="63" t="s">
        <v>77</v>
      </c>
      <c r="C91" s="64">
        <v>27</v>
      </c>
      <c r="D91" s="56">
        <f t="shared" si="113"/>
        <v>1179.3</v>
      </c>
      <c r="E91" s="161">
        <f>RCFs!$C$43</f>
        <v>43.679000000000002</v>
      </c>
      <c r="F91" s="56">
        <f t="shared" si="56"/>
        <v>339.2</v>
      </c>
      <c r="G91" s="161">
        <f>RCFs!$C$5</f>
        <v>12.563000000000001</v>
      </c>
      <c r="H91" s="56">
        <f t="shared" si="119"/>
        <v>339.2</v>
      </c>
      <c r="I91" s="161">
        <f>RCFs!$C$5</f>
        <v>12.563000000000001</v>
      </c>
      <c r="J91" s="65">
        <f t="shared" si="139"/>
        <v>373.1</v>
      </c>
      <c r="K91" s="65">
        <f t="shared" si="139"/>
        <v>457.9</v>
      </c>
      <c r="L91" s="65">
        <f t="shared" si="139"/>
        <v>508.8</v>
      </c>
      <c r="M91" s="65">
        <f t="shared" si="139"/>
        <v>678.4</v>
      </c>
      <c r="N91" s="65">
        <f t="shared" si="139"/>
        <v>729.3</v>
      </c>
      <c r="O91" s="56">
        <f t="shared" si="60"/>
        <v>332.9</v>
      </c>
      <c r="P91" s="55">
        <f>RCFs!$C$7</f>
        <v>12.33</v>
      </c>
      <c r="Q91" s="65">
        <f t="shared" si="87"/>
        <v>432.7</v>
      </c>
      <c r="R91" s="65">
        <f t="shared" si="87"/>
        <v>499.3</v>
      </c>
      <c r="S91" s="56">
        <f t="shared" si="120"/>
        <v>329.3</v>
      </c>
      <c r="T91" s="55">
        <v>12.199</v>
      </c>
      <c r="U91" s="56">
        <f t="shared" si="123"/>
        <v>329.4</v>
      </c>
      <c r="V91" s="161">
        <f t="shared" si="63"/>
        <v>12.199</v>
      </c>
      <c r="W91" s="65">
        <f t="shared" ref="W91:Z109" si="142">ROUND($C91*$V91*W$6,1)</f>
        <v>362.3</v>
      </c>
      <c r="X91" s="65">
        <f t="shared" si="142"/>
        <v>451.2</v>
      </c>
      <c r="Y91" s="65">
        <f t="shared" si="142"/>
        <v>533.6</v>
      </c>
      <c r="Z91" s="65">
        <f t="shared" si="142"/>
        <v>484.2</v>
      </c>
      <c r="AA91" s="65">
        <f t="shared" si="133"/>
        <v>714.7</v>
      </c>
      <c r="AB91" s="65">
        <f t="shared" si="131"/>
        <v>988.1</v>
      </c>
      <c r="AC91" s="56">
        <f t="shared" si="116"/>
        <v>333.2</v>
      </c>
      <c r="AD91" s="55">
        <f>RCFs!$C$13</f>
        <v>12.34</v>
      </c>
      <c r="AE91" s="61">
        <f t="shared" si="127"/>
        <v>549.79999999999995</v>
      </c>
      <c r="AF91" s="61">
        <f t="shared" si="127"/>
        <v>699.7</v>
      </c>
      <c r="AG91" s="61">
        <f t="shared" si="127"/>
        <v>999.6</v>
      </c>
      <c r="AH91" s="56">
        <f t="shared" si="108"/>
        <v>329.2</v>
      </c>
      <c r="AI91" s="161">
        <f>RCFs!$C$23</f>
        <v>12.193</v>
      </c>
      <c r="AJ91" s="56">
        <f t="shared" si="109"/>
        <v>437.4</v>
      </c>
      <c r="AK91" s="161">
        <f>RCFs!$C$27</f>
        <v>16.2</v>
      </c>
      <c r="AL91" s="237">
        <f t="shared" si="110"/>
        <v>346.2</v>
      </c>
      <c r="AM91" s="161">
        <f>RCFs!$C$33</f>
        <v>12.824999999999999</v>
      </c>
      <c r="AN91" s="61">
        <f t="shared" si="52"/>
        <v>519.29999999999995</v>
      </c>
      <c r="AO91" s="162">
        <f t="shared" si="111"/>
        <v>348.8</v>
      </c>
      <c r="AP91" s="161">
        <f>RCFs!$C$35</f>
        <v>12.92</v>
      </c>
      <c r="AQ91" s="61">
        <f t="shared" si="85"/>
        <v>418.5</v>
      </c>
      <c r="AR91" s="61">
        <f t="shared" si="85"/>
        <v>470.8</v>
      </c>
      <c r="AS91" s="162">
        <f t="shared" si="64"/>
        <v>353.9</v>
      </c>
      <c r="AT91" s="161">
        <f>RCFs!$C$37</f>
        <v>13.11</v>
      </c>
      <c r="AU91" s="162">
        <f t="shared" si="64"/>
        <v>346.9</v>
      </c>
      <c r="AV91" s="161">
        <f>RCFs!$C$39</f>
        <v>12.85</v>
      </c>
      <c r="AW91" s="161">
        <f t="shared" ref="AW91" si="143">ROUNDDOWN(AX91*$C91,1)</f>
        <v>342.4</v>
      </c>
      <c r="AX91" s="161">
        <f>RCFs!$C$41</f>
        <v>12.682</v>
      </c>
      <c r="AY91" s="84"/>
      <c r="AZ91" s="84"/>
      <c r="BA91" s="84"/>
      <c r="BB91" s="84"/>
      <c r="BC91" s="84"/>
      <c r="BD91" s="84"/>
      <c r="BE91" s="84"/>
      <c r="BF91" s="84"/>
      <c r="BG91" s="84"/>
      <c r="BH91" s="84"/>
      <c r="BI91" s="85"/>
      <c r="BJ91" s="85"/>
      <c r="BK91" s="85"/>
      <c r="BL91" s="85"/>
      <c r="BM91" s="85"/>
      <c r="BN91" s="85"/>
      <c r="BO91" s="85"/>
      <c r="BP91" s="85"/>
      <c r="BQ91" s="85"/>
      <c r="BR91" s="85"/>
    </row>
    <row r="92" spans="1:70" s="86" customFormat="1" x14ac:dyDescent="0.2">
      <c r="A92" s="83">
        <v>1780</v>
      </c>
      <c r="B92" s="63" t="s">
        <v>78</v>
      </c>
      <c r="C92" s="64">
        <v>8</v>
      </c>
      <c r="D92" s="56">
        <f t="shared" si="113"/>
        <v>349.4</v>
      </c>
      <c r="E92" s="161">
        <f>RCFs!$C$43</f>
        <v>43.679000000000002</v>
      </c>
      <c r="F92" s="56">
        <f t="shared" si="56"/>
        <v>100.5</v>
      </c>
      <c r="G92" s="161">
        <f>RCFs!$C$5</f>
        <v>12.563000000000001</v>
      </c>
      <c r="H92" s="56">
        <f t="shared" si="119"/>
        <v>100.5</v>
      </c>
      <c r="I92" s="161">
        <f>RCFs!$C$5</f>
        <v>12.563000000000001</v>
      </c>
      <c r="J92" s="65">
        <f t="shared" si="139"/>
        <v>110.6</v>
      </c>
      <c r="K92" s="65">
        <f t="shared" si="139"/>
        <v>135.69999999999999</v>
      </c>
      <c r="L92" s="65">
        <f t="shared" si="139"/>
        <v>150.80000000000001</v>
      </c>
      <c r="M92" s="65">
        <f t="shared" si="139"/>
        <v>201</v>
      </c>
      <c r="N92" s="65">
        <f t="shared" si="139"/>
        <v>216.1</v>
      </c>
      <c r="O92" s="56">
        <f t="shared" si="60"/>
        <v>98.6</v>
      </c>
      <c r="P92" s="55">
        <f>RCFs!$C$7</f>
        <v>12.33</v>
      </c>
      <c r="Q92" s="65">
        <f t="shared" si="87"/>
        <v>128.1</v>
      </c>
      <c r="R92" s="65">
        <f t="shared" si="87"/>
        <v>147.9</v>
      </c>
      <c r="S92" s="56">
        <f t="shared" si="120"/>
        <v>97.5</v>
      </c>
      <c r="T92" s="55">
        <v>12.199</v>
      </c>
      <c r="U92" s="56">
        <f t="shared" si="123"/>
        <v>97.6</v>
      </c>
      <c r="V92" s="161">
        <f t="shared" si="63"/>
        <v>12.199</v>
      </c>
      <c r="W92" s="65">
        <f t="shared" si="142"/>
        <v>107.4</v>
      </c>
      <c r="X92" s="65">
        <f t="shared" si="142"/>
        <v>133.69999999999999</v>
      </c>
      <c r="Y92" s="65">
        <f t="shared" si="142"/>
        <v>158.1</v>
      </c>
      <c r="Z92" s="65">
        <f t="shared" si="142"/>
        <v>143.5</v>
      </c>
      <c r="AA92" s="65">
        <f t="shared" si="133"/>
        <v>211.8</v>
      </c>
      <c r="AB92" s="65">
        <f t="shared" si="131"/>
        <v>292.8</v>
      </c>
      <c r="AC92" s="56">
        <f t="shared" si="116"/>
        <v>98.7</v>
      </c>
      <c r="AD92" s="55">
        <f>RCFs!$C$13</f>
        <v>12.34</v>
      </c>
      <c r="AE92" s="61">
        <f t="shared" si="127"/>
        <v>162.9</v>
      </c>
      <c r="AF92" s="61">
        <f t="shared" si="127"/>
        <v>207.3</v>
      </c>
      <c r="AG92" s="61">
        <f t="shared" si="127"/>
        <v>296.10000000000002</v>
      </c>
      <c r="AH92" s="56">
        <f t="shared" si="108"/>
        <v>97.5</v>
      </c>
      <c r="AI92" s="161">
        <f>RCFs!$C$23</f>
        <v>12.193</v>
      </c>
      <c r="AJ92" s="56">
        <f t="shared" si="109"/>
        <v>129.6</v>
      </c>
      <c r="AK92" s="161">
        <f>RCFs!$C$27</f>
        <v>16.2</v>
      </c>
      <c r="AL92" s="237">
        <f t="shared" si="110"/>
        <v>102.6</v>
      </c>
      <c r="AM92" s="161">
        <f>RCFs!$C$33</f>
        <v>12.824999999999999</v>
      </c>
      <c r="AN92" s="61">
        <f t="shared" si="52"/>
        <v>153.9</v>
      </c>
      <c r="AO92" s="162">
        <f t="shared" si="111"/>
        <v>103.3</v>
      </c>
      <c r="AP92" s="161">
        <f>RCFs!$C$35</f>
        <v>12.92</v>
      </c>
      <c r="AQ92" s="61">
        <f t="shared" si="85"/>
        <v>123.9</v>
      </c>
      <c r="AR92" s="61">
        <f t="shared" si="85"/>
        <v>139.4</v>
      </c>
      <c r="AS92" s="162">
        <f t="shared" si="64"/>
        <v>104.8</v>
      </c>
      <c r="AT92" s="161">
        <f>RCFs!$C$37</f>
        <v>13.11</v>
      </c>
      <c r="AU92" s="162">
        <f t="shared" si="64"/>
        <v>102.8</v>
      </c>
      <c r="AV92" s="161">
        <f>RCFs!$C$39</f>
        <v>12.85</v>
      </c>
      <c r="AW92" s="161">
        <f t="shared" ref="AW92" si="144">ROUNDDOWN(AX92*$C92,1)</f>
        <v>101.4</v>
      </c>
      <c r="AX92" s="161">
        <f>RCFs!$C$41</f>
        <v>12.682</v>
      </c>
      <c r="AY92" s="84"/>
      <c r="AZ92" s="84"/>
      <c r="BA92" s="84"/>
      <c r="BB92" s="84"/>
      <c r="BC92" s="84"/>
      <c r="BD92" s="84"/>
      <c r="BE92" s="84"/>
      <c r="BF92" s="84"/>
      <c r="BG92" s="84"/>
      <c r="BH92" s="84"/>
      <c r="BI92" s="85"/>
      <c r="BJ92" s="85"/>
      <c r="BK92" s="85"/>
      <c r="BL92" s="85"/>
      <c r="BM92" s="85"/>
      <c r="BN92" s="85"/>
      <c r="BO92" s="85"/>
      <c r="BP92" s="85"/>
      <c r="BQ92" s="85"/>
      <c r="BR92" s="85"/>
    </row>
    <row r="93" spans="1:70" s="86" customFormat="1" x14ac:dyDescent="0.2">
      <c r="A93" s="83">
        <v>1800</v>
      </c>
      <c r="B93" s="63" t="s">
        <v>79</v>
      </c>
      <c r="C93" s="64">
        <v>20</v>
      </c>
      <c r="D93" s="56">
        <f t="shared" si="113"/>
        <v>873.6</v>
      </c>
      <c r="E93" s="161">
        <f>RCFs!$C$43</f>
        <v>43.679000000000002</v>
      </c>
      <c r="F93" s="56">
        <f t="shared" si="56"/>
        <v>251.3</v>
      </c>
      <c r="G93" s="161">
        <f>RCFs!$C$5</f>
        <v>12.563000000000001</v>
      </c>
      <c r="H93" s="56">
        <f t="shared" si="119"/>
        <v>251.3</v>
      </c>
      <c r="I93" s="161">
        <f>RCFs!$C$5</f>
        <v>12.563000000000001</v>
      </c>
      <c r="J93" s="65">
        <f t="shared" si="139"/>
        <v>276.39999999999998</v>
      </c>
      <c r="K93" s="65">
        <f t="shared" si="139"/>
        <v>339.2</v>
      </c>
      <c r="L93" s="65">
        <f t="shared" si="139"/>
        <v>376.9</v>
      </c>
      <c r="M93" s="65">
        <f t="shared" si="139"/>
        <v>502.5</v>
      </c>
      <c r="N93" s="65">
        <f t="shared" si="139"/>
        <v>540.20000000000005</v>
      </c>
      <c r="O93" s="56">
        <f t="shared" si="60"/>
        <v>246.6</v>
      </c>
      <c r="P93" s="55">
        <f>RCFs!$C$7</f>
        <v>12.33</v>
      </c>
      <c r="Q93" s="65">
        <f t="shared" si="87"/>
        <v>320.5</v>
      </c>
      <c r="R93" s="65">
        <f t="shared" si="87"/>
        <v>369.9</v>
      </c>
      <c r="S93" s="56">
        <f t="shared" si="120"/>
        <v>243.9</v>
      </c>
      <c r="T93" s="55">
        <v>12.199</v>
      </c>
      <c r="U93" s="56">
        <f t="shared" si="123"/>
        <v>244</v>
      </c>
      <c r="V93" s="161">
        <f t="shared" si="63"/>
        <v>12.199</v>
      </c>
      <c r="W93" s="65">
        <f t="shared" si="142"/>
        <v>268.39999999999998</v>
      </c>
      <c r="X93" s="65">
        <f t="shared" si="142"/>
        <v>334.3</v>
      </c>
      <c r="Y93" s="65">
        <f t="shared" si="142"/>
        <v>395.2</v>
      </c>
      <c r="Z93" s="65">
        <f t="shared" si="142"/>
        <v>358.7</v>
      </c>
      <c r="AA93" s="65">
        <f t="shared" si="133"/>
        <v>529.4</v>
      </c>
      <c r="AB93" s="65">
        <f t="shared" si="131"/>
        <v>731.9</v>
      </c>
      <c r="AC93" s="56">
        <f t="shared" si="116"/>
        <v>246.8</v>
      </c>
      <c r="AD93" s="55">
        <f>RCFs!$C$13</f>
        <v>12.34</v>
      </c>
      <c r="AE93" s="61">
        <f t="shared" si="127"/>
        <v>407.2</v>
      </c>
      <c r="AF93" s="61">
        <f t="shared" si="127"/>
        <v>518.29999999999995</v>
      </c>
      <c r="AG93" s="61">
        <f t="shared" si="127"/>
        <v>740.4</v>
      </c>
      <c r="AH93" s="56">
        <f t="shared" si="108"/>
        <v>243.8</v>
      </c>
      <c r="AI93" s="161">
        <f>RCFs!$C$23</f>
        <v>12.193</v>
      </c>
      <c r="AJ93" s="56">
        <f t="shared" si="109"/>
        <v>324</v>
      </c>
      <c r="AK93" s="161">
        <f>RCFs!$C$27</f>
        <v>16.2</v>
      </c>
      <c r="AL93" s="237">
        <f t="shared" si="110"/>
        <v>256.5</v>
      </c>
      <c r="AM93" s="161">
        <f>RCFs!$C$33</f>
        <v>12.824999999999999</v>
      </c>
      <c r="AN93" s="61">
        <f t="shared" si="52"/>
        <v>384.7</v>
      </c>
      <c r="AO93" s="162">
        <f t="shared" si="111"/>
        <v>258.39999999999998</v>
      </c>
      <c r="AP93" s="161">
        <f>RCFs!$C$35</f>
        <v>12.92</v>
      </c>
      <c r="AQ93" s="61">
        <f t="shared" si="85"/>
        <v>310</v>
      </c>
      <c r="AR93" s="61">
        <f t="shared" si="85"/>
        <v>348.8</v>
      </c>
      <c r="AS93" s="162">
        <f t="shared" si="64"/>
        <v>262.2</v>
      </c>
      <c r="AT93" s="161">
        <f>RCFs!$C$37</f>
        <v>13.11</v>
      </c>
      <c r="AU93" s="162">
        <f t="shared" si="64"/>
        <v>257</v>
      </c>
      <c r="AV93" s="161">
        <f>RCFs!$C$39</f>
        <v>12.85</v>
      </c>
      <c r="AW93" s="161">
        <f t="shared" ref="AW93" si="145">ROUNDDOWN(AX93*$C93,1)</f>
        <v>253.6</v>
      </c>
      <c r="AX93" s="161">
        <f>RCFs!$C$41</f>
        <v>12.682</v>
      </c>
      <c r="AY93" s="84"/>
      <c r="AZ93" s="84"/>
      <c r="BA93" s="84"/>
      <c r="BB93" s="84"/>
      <c r="BC93" s="84"/>
      <c r="BD93" s="84"/>
      <c r="BE93" s="84"/>
      <c r="BF93" s="84"/>
      <c r="BG93" s="84"/>
      <c r="BH93" s="84"/>
      <c r="BI93" s="85"/>
      <c r="BJ93" s="85"/>
      <c r="BK93" s="85"/>
      <c r="BL93" s="85"/>
      <c r="BM93" s="85"/>
      <c r="BN93" s="85"/>
      <c r="BO93" s="85"/>
      <c r="BP93" s="85"/>
      <c r="BQ93" s="85"/>
      <c r="BR93" s="85"/>
    </row>
    <row r="94" spans="1:70" s="86" customFormat="1" x14ac:dyDescent="0.2">
      <c r="A94" s="83">
        <v>1967</v>
      </c>
      <c r="B94" s="63" t="s">
        <v>81</v>
      </c>
      <c r="C94" s="64">
        <v>15</v>
      </c>
      <c r="D94" s="56">
        <f t="shared" si="113"/>
        <v>655.20000000000005</v>
      </c>
      <c r="E94" s="161">
        <f>RCFs!$C$43</f>
        <v>43.679000000000002</v>
      </c>
      <c r="F94" s="56">
        <f t="shared" si="56"/>
        <v>188.4</v>
      </c>
      <c r="G94" s="161">
        <f>RCFs!$C$5</f>
        <v>12.563000000000001</v>
      </c>
      <c r="H94" s="56">
        <f t="shared" si="119"/>
        <v>188.4</v>
      </c>
      <c r="I94" s="161">
        <f>RCFs!$C$5</f>
        <v>12.563000000000001</v>
      </c>
      <c r="J94" s="65">
        <f t="shared" si="139"/>
        <v>207.3</v>
      </c>
      <c r="K94" s="65">
        <f t="shared" si="139"/>
        <v>254.4</v>
      </c>
      <c r="L94" s="65">
        <f t="shared" si="139"/>
        <v>282.7</v>
      </c>
      <c r="M94" s="65">
        <f t="shared" si="139"/>
        <v>376.9</v>
      </c>
      <c r="N94" s="65">
        <f t="shared" si="139"/>
        <v>405.2</v>
      </c>
      <c r="O94" s="56">
        <f t="shared" si="60"/>
        <v>185</v>
      </c>
      <c r="P94" s="55">
        <f>RCFs!$C$7</f>
        <v>12.33</v>
      </c>
      <c r="Q94" s="65">
        <f t="shared" si="87"/>
        <v>240.5</v>
      </c>
      <c r="R94" s="65">
        <f t="shared" si="87"/>
        <v>277.5</v>
      </c>
      <c r="S94" s="56">
        <f t="shared" si="120"/>
        <v>182.9</v>
      </c>
      <c r="T94" s="55">
        <v>12.199</v>
      </c>
      <c r="U94" s="56">
        <f t="shared" si="123"/>
        <v>183</v>
      </c>
      <c r="V94" s="161">
        <f t="shared" si="63"/>
        <v>12.199</v>
      </c>
      <c r="W94" s="65">
        <f t="shared" si="142"/>
        <v>201.3</v>
      </c>
      <c r="X94" s="65">
        <f t="shared" si="142"/>
        <v>250.7</v>
      </c>
      <c r="Y94" s="65">
        <f t="shared" si="142"/>
        <v>296.39999999999998</v>
      </c>
      <c r="Z94" s="65">
        <f t="shared" si="142"/>
        <v>269</v>
      </c>
      <c r="AA94" s="65">
        <f t="shared" si="133"/>
        <v>397.1</v>
      </c>
      <c r="AB94" s="65">
        <f t="shared" si="131"/>
        <v>549</v>
      </c>
      <c r="AC94" s="56">
        <f t="shared" si="116"/>
        <v>185.1</v>
      </c>
      <c r="AD94" s="55">
        <f>RCFs!$C$13</f>
        <v>12.34</v>
      </c>
      <c r="AE94" s="61">
        <f t="shared" si="127"/>
        <v>305.39999999999998</v>
      </c>
      <c r="AF94" s="61">
        <f t="shared" si="127"/>
        <v>388.7</v>
      </c>
      <c r="AG94" s="61">
        <f t="shared" si="127"/>
        <v>555.29999999999995</v>
      </c>
      <c r="AH94" s="56">
        <f t="shared" si="108"/>
        <v>182.8</v>
      </c>
      <c r="AI94" s="161">
        <f>RCFs!$C$23</f>
        <v>12.193</v>
      </c>
      <c r="AJ94" s="56">
        <f t="shared" si="109"/>
        <v>243</v>
      </c>
      <c r="AK94" s="161">
        <f>RCFs!$C$27</f>
        <v>16.2</v>
      </c>
      <c r="AL94" s="237">
        <f t="shared" si="110"/>
        <v>192.3</v>
      </c>
      <c r="AM94" s="161">
        <f>RCFs!$C$33</f>
        <v>12.824999999999999</v>
      </c>
      <c r="AN94" s="61">
        <f t="shared" si="52"/>
        <v>288.39999999999998</v>
      </c>
      <c r="AO94" s="162">
        <f t="shared" si="111"/>
        <v>193.8</v>
      </c>
      <c r="AP94" s="161">
        <f>RCFs!$C$35</f>
        <v>12.92</v>
      </c>
      <c r="AQ94" s="61">
        <f t="shared" si="85"/>
        <v>232.5</v>
      </c>
      <c r="AR94" s="61">
        <f t="shared" si="85"/>
        <v>261.60000000000002</v>
      </c>
      <c r="AS94" s="162">
        <f t="shared" si="64"/>
        <v>196.6</v>
      </c>
      <c r="AT94" s="161">
        <f>RCFs!$C$37</f>
        <v>13.11</v>
      </c>
      <c r="AU94" s="162">
        <f t="shared" si="64"/>
        <v>192.7</v>
      </c>
      <c r="AV94" s="161">
        <f>RCFs!$C$39</f>
        <v>12.85</v>
      </c>
      <c r="AW94" s="161">
        <f t="shared" ref="AW94" si="146">ROUNDDOWN(AX94*$C94,1)</f>
        <v>190.2</v>
      </c>
      <c r="AX94" s="161">
        <f>RCFs!$C$41</f>
        <v>12.682</v>
      </c>
      <c r="AY94" s="84"/>
      <c r="AZ94" s="84"/>
      <c r="BA94" s="84"/>
      <c r="BB94" s="84"/>
      <c r="BC94" s="84"/>
      <c r="BD94" s="84"/>
      <c r="BE94" s="84"/>
      <c r="BF94" s="84"/>
      <c r="BG94" s="84"/>
      <c r="BH94" s="84"/>
      <c r="BI94" s="85"/>
      <c r="BJ94" s="85"/>
      <c r="BK94" s="85"/>
      <c r="BL94" s="85"/>
      <c r="BM94" s="85"/>
      <c r="BN94" s="85"/>
      <c r="BO94" s="85"/>
      <c r="BP94" s="85"/>
      <c r="BQ94" s="85"/>
      <c r="BR94" s="85"/>
    </row>
    <row r="95" spans="1:70" s="86" customFormat="1" x14ac:dyDescent="0.2">
      <c r="A95" s="88">
        <v>1995</v>
      </c>
      <c r="B95" s="63" t="s">
        <v>147</v>
      </c>
      <c r="C95" s="64">
        <v>10</v>
      </c>
      <c r="D95" s="56">
        <f t="shared" si="113"/>
        <v>436.8</v>
      </c>
      <c r="E95" s="161">
        <f>RCFs!$C$43</f>
        <v>43.679000000000002</v>
      </c>
      <c r="F95" s="56">
        <f t="shared" si="56"/>
        <v>125.6</v>
      </c>
      <c r="G95" s="161">
        <f>RCFs!$C$5</f>
        <v>12.563000000000001</v>
      </c>
      <c r="H95" s="56">
        <f t="shared" si="119"/>
        <v>125.6</v>
      </c>
      <c r="I95" s="161">
        <f>RCFs!$C$5</f>
        <v>12.563000000000001</v>
      </c>
      <c r="J95" s="65">
        <f t="shared" si="139"/>
        <v>138.19999999999999</v>
      </c>
      <c r="K95" s="65">
        <f t="shared" si="139"/>
        <v>169.6</v>
      </c>
      <c r="L95" s="65">
        <f t="shared" si="139"/>
        <v>188.4</v>
      </c>
      <c r="M95" s="65">
        <f t="shared" si="139"/>
        <v>251.3</v>
      </c>
      <c r="N95" s="65">
        <f t="shared" si="139"/>
        <v>270.10000000000002</v>
      </c>
      <c r="O95" s="56">
        <f t="shared" si="60"/>
        <v>123.3</v>
      </c>
      <c r="P95" s="55">
        <f>RCFs!$C$7</f>
        <v>12.33</v>
      </c>
      <c r="Q95" s="65">
        <f t="shared" si="87"/>
        <v>160.19999999999999</v>
      </c>
      <c r="R95" s="65">
        <f t="shared" si="87"/>
        <v>184.9</v>
      </c>
      <c r="S95" s="56">
        <f t="shared" si="120"/>
        <v>121.9</v>
      </c>
      <c r="T95" s="55">
        <v>12.199</v>
      </c>
      <c r="U95" s="56">
        <f t="shared" si="123"/>
        <v>122</v>
      </c>
      <c r="V95" s="161">
        <f t="shared" si="63"/>
        <v>12.199</v>
      </c>
      <c r="W95" s="65">
        <f t="shared" si="142"/>
        <v>134.19999999999999</v>
      </c>
      <c r="X95" s="65">
        <f t="shared" si="142"/>
        <v>167.1</v>
      </c>
      <c r="Y95" s="65">
        <f t="shared" si="142"/>
        <v>197.6</v>
      </c>
      <c r="Z95" s="65">
        <f t="shared" si="142"/>
        <v>179.3</v>
      </c>
      <c r="AA95" s="65">
        <f t="shared" si="133"/>
        <v>264.7</v>
      </c>
      <c r="AB95" s="65">
        <f t="shared" si="131"/>
        <v>366</v>
      </c>
      <c r="AC95" s="56">
        <f t="shared" si="116"/>
        <v>123.4</v>
      </c>
      <c r="AD95" s="55">
        <f>RCFs!$C$13</f>
        <v>12.34</v>
      </c>
      <c r="AE95" s="61">
        <f t="shared" si="127"/>
        <v>203.6</v>
      </c>
      <c r="AF95" s="61">
        <f t="shared" si="127"/>
        <v>259.10000000000002</v>
      </c>
      <c r="AG95" s="61">
        <f t="shared" si="127"/>
        <v>370.2</v>
      </c>
      <c r="AH95" s="56">
        <f t="shared" si="108"/>
        <v>121.9</v>
      </c>
      <c r="AI95" s="161">
        <f>RCFs!$C$23</f>
        <v>12.193</v>
      </c>
      <c r="AJ95" s="56">
        <f t="shared" si="109"/>
        <v>162</v>
      </c>
      <c r="AK95" s="161">
        <f>RCFs!$C$27</f>
        <v>16.2</v>
      </c>
      <c r="AL95" s="237">
        <f t="shared" si="110"/>
        <v>128.19999999999999</v>
      </c>
      <c r="AM95" s="161">
        <f>RCFs!$C$33</f>
        <v>12.824999999999999</v>
      </c>
      <c r="AN95" s="61">
        <f t="shared" si="52"/>
        <v>192.3</v>
      </c>
      <c r="AO95" s="162">
        <f t="shared" si="111"/>
        <v>129.19999999999999</v>
      </c>
      <c r="AP95" s="161">
        <f>RCFs!$C$35</f>
        <v>12.92</v>
      </c>
      <c r="AQ95" s="61">
        <f t="shared" si="85"/>
        <v>155</v>
      </c>
      <c r="AR95" s="61">
        <f t="shared" si="85"/>
        <v>174.4</v>
      </c>
      <c r="AS95" s="162">
        <f t="shared" si="64"/>
        <v>131.1</v>
      </c>
      <c r="AT95" s="161">
        <f>RCFs!$C$37</f>
        <v>13.11</v>
      </c>
      <c r="AU95" s="162">
        <f t="shared" si="64"/>
        <v>128.5</v>
      </c>
      <c r="AV95" s="161">
        <f>RCFs!$C$39</f>
        <v>12.85</v>
      </c>
      <c r="AW95" s="161">
        <f t="shared" ref="AW95" si="147">ROUNDDOWN(AX95*$C95,1)</f>
        <v>126.8</v>
      </c>
      <c r="AX95" s="161">
        <f>RCFs!$C$41</f>
        <v>12.682</v>
      </c>
      <c r="AY95" s="84"/>
      <c r="AZ95" s="84"/>
      <c r="BA95" s="84"/>
      <c r="BB95" s="84"/>
      <c r="BC95" s="84"/>
      <c r="BD95" s="84"/>
      <c r="BE95" s="84"/>
      <c r="BF95" s="84"/>
      <c r="BG95" s="84"/>
      <c r="BH95" s="84"/>
      <c r="BI95" s="85"/>
      <c r="BJ95" s="85"/>
      <c r="BK95" s="85"/>
      <c r="BL95" s="85"/>
      <c r="BM95" s="85"/>
      <c r="BN95" s="85"/>
      <c r="BO95" s="85"/>
      <c r="BP95" s="85"/>
      <c r="BQ95" s="85"/>
      <c r="BR95" s="85"/>
    </row>
    <row r="96" spans="1:70" s="86" customFormat="1" x14ac:dyDescent="0.2">
      <c r="A96" s="83">
        <v>1996</v>
      </c>
      <c r="B96" s="63" t="s">
        <v>80</v>
      </c>
      <c r="C96" s="64">
        <v>6</v>
      </c>
      <c r="D96" s="56">
        <f t="shared" si="113"/>
        <v>262.10000000000002</v>
      </c>
      <c r="E96" s="161">
        <f>RCFs!$C$43</f>
        <v>43.679000000000002</v>
      </c>
      <c r="F96" s="56">
        <f t="shared" si="56"/>
        <v>75.400000000000006</v>
      </c>
      <c r="G96" s="161">
        <f>RCFs!$C$5</f>
        <v>12.563000000000001</v>
      </c>
      <c r="H96" s="56">
        <f t="shared" si="119"/>
        <v>75.400000000000006</v>
      </c>
      <c r="I96" s="161">
        <f>RCFs!$C$5</f>
        <v>12.563000000000001</v>
      </c>
      <c r="J96" s="65">
        <f t="shared" si="139"/>
        <v>82.9</v>
      </c>
      <c r="K96" s="65">
        <f t="shared" si="139"/>
        <v>101.8</v>
      </c>
      <c r="L96" s="65">
        <f t="shared" si="139"/>
        <v>113.1</v>
      </c>
      <c r="M96" s="65">
        <f t="shared" si="139"/>
        <v>150.80000000000001</v>
      </c>
      <c r="N96" s="65">
        <f t="shared" si="139"/>
        <v>162.1</v>
      </c>
      <c r="O96" s="56">
        <f t="shared" si="60"/>
        <v>74</v>
      </c>
      <c r="P96" s="55">
        <f>RCFs!$C$7</f>
        <v>12.33</v>
      </c>
      <c r="Q96" s="65">
        <f t="shared" si="87"/>
        <v>96.2</v>
      </c>
      <c r="R96" s="65">
        <f t="shared" si="87"/>
        <v>111</v>
      </c>
      <c r="S96" s="56">
        <f t="shared" si="120"/>
        <v>73.099999999999994</v>
      </c>
      <c r="T96" s="55">
        <v>12.199</v>
      </c>
      <c r="U96" s="56">
        <f t="shared" si="123"/>
        <v>73.2</v>
      </c>
      <c r="V96" s="161">
        <f t="shared" si="63"/>
        <v>12.199</v>
      </c>
      <c r="W96" s="65">
        <f t="shared" si="142"/>
        <v>80.5</v>
      </c>
      <c r="X96" s="65">
        <f t="shared" si="142"/>
        <v>100.3</v>
      </c>
      <c r="Y96" s="65">
        <f t="shared" si="142"/>
        <v>118.6</v>
      </c>
      <c r="Z96" s="65">
        <f t="shared" si="142"/>
        <v>107.6</v>
      </c>
      <c r="AA96" s="65">
        <f t="shared" si="133"/>
        <v>158.80000000000001</v>
      </c>
      <c r="AB96" s="65">
        <f t="shared" si="131"/>
        <v>219.6</v>
      </c>
      <c r="AC96" s="56">
        <f t="shared" si="116"/>
        <v>74</v>
      </c>
      <c r="AD96" s="55">
        <f>RCFs!$C$13</f>
        <v>12.34</v>
      </c>
      <c r="AE96" s="61">
        <f t="shared" si="127"/>
        <v>122.1</v>
      </c>
      <c r="AF96" s="61">
        <f t="shared" si="127"/>
        <v>155.4</v>
      </c>
      <c r="AG96" s="61">
        <f t="shared" si="127"/>
        <v>222</v>
      </c>
      <c r="AH96" s="56">
        <f t="shared" si="108"/>
        <v>73.099999999999994</v>
      </c>
      <c r="AI96" s="161">
        <f>RCFs!$C$23</f>
        <v>12.193</v>
      </c>
      <c r="AJ96" s="56">
        <f t="shared" si="109"/>
        <v>97.2</v>
      </c>
      <c r="AK96" s="161">
        <f>RCFs!$C$27</f>
        <v>16.2</v>
      </c>
      <c r="AL96" s="237">
        <f t="shared" si="110"/>
        <v>76.900000000000006</v>
      </c>
      <c r="AM96" s="161">
        <f>RCFs!$C$33</f>
        <v>12.824999999999999</v>
      </c>
      <c r="AN96" s="61">
        <f t="shared" si="52"/>
        <v>115.3</v>
      </c>
      <c r="AO96" s="162">
        <f t="shared" si="111"/>
        <v>77.5</v>
      </c>
      <c r="AP96" s="161">
        <f>RCFs!$C$35</f>
        <v>12.92</v>
      </c>
      <c r="AQ96" s="61">
        <f t="shared" si="85"/>
        <v>93</v>
      </c>
      <c r="AR96" s="61">
        <f t="shared" si="85"/>
        <v>104.6</v>
      </c>
      <c r="AS96" s="162">
        <f t="shared" si="64"/>
        <v>78.599999999999994</v>
      </c>
      <c r="AT96" s="161">
        <f>RCFs!$C$37</f>
        <v>13.11</v>
      </c>
      <c r="AU96" s="162">
        <f t="shared" si="64"/>
        <v>77.099999999999994</v>
      </c>
      <c r="AV96" s="161">
        <f>RCFs!$C$39</f>
        <v>12.85</v>
      </c>
      <c r="AW96" s="161">
        <f t="shared" ref="AW96" si="148">ROUNDDOWN(AX96*$C96,1)</f>
        <v>76</v>
      </c>
      <c r="AX96" s="161">
        <f>RCFs!$C$41</f>
        <v>12.682</v>
      </c>
      <c r="AY96" s="84"/>
      <c r="AZ96" s="84"/>
      <c r="BA96" s="84"/>
      <c r="BB96" s="84"/>
      <c r="BC96" s="84"/>
      <c r="BD96" s="84"/>
      <c r="BE96" s="84"/>
      <c r="BF96" s="84"/>
      <c r="BG96" s="84"/>
      <c r="BH96" s="84"/>
      <c r="BI96" s="85"/>
      <c r="BJ96" s="85"/>
      <c r="BK96" s="85"/>
      <c r="BL96" s="85"/>
      <c r="BM96" s="85"/>
      <c r="BN96" s="85"/>
      <c r="BO96" s="85"/>
      <c r="BP96" s="85"/>
      <c r="BQ96" s="85"/>
      <c r="BR96" s="85"/>
    </row>
    <row r="97" spans="1:70" s="86" customFormat="1" x14ac:dyDescent="0.2">
      <c r="A97" s="88">
        <v>1997</v>
      </c>
      <c r="B97" s="63" t="s">
        <v>148</v>
      </c>
      <c r="C97" s="64">
        <v>3</v>
      </c>
      <c r="D97" s="56">
        <f t="shared" si="113"/>
        <v>131</v>
      </c>
      <c r="E97" s="161">
        <f>RCFs!$C$43</f>
        <v>43.679000000000002</v>
      </c>
      <c r="F97" s="56">
        <f t="shared" si="56"/>
        <v>37.700000000000003</v>
      </c>
      <c r="G97" s="161">
        <f>RCFs!$C$5</f>
        <v>12.563000000000001</v>
      </c>
      <c r="H97" s="56">
        <f t="shared" si="119"/>
        <v>37.700000000000003</v>
      </c>
      <c r="I97" s="161">
        <f>RCFs!$C$5</f>
        <v>12.563000000000001</v>
      </c>
      <c r="J97" s="65">
        <f t="shared" si="139"/>
        <v>41.5</v>
      </c>
      <c r="K97" s="65">
        <f t="shared" si="139"/>
        <v>50.9</v>
      </c>
      <c r="L97" s="65">
        <f t="shared" si="139"/>
        <v>56.5</v>
      </c>
      <c r="M97" s="65">
        <f t="shared" si="139"/>
        <v>75.400000000000006</v>
      </c>
      <c r="N97" s="65">
        <f t="shared" si="139"/>
        <v>81</v>
      </c>
      <c r="O97" s="56">
        <f t="shared" si="60"/>
        <v>37</v>
      </c>
      <c r="P97" s="55">
        <f>RCFs!$C$7</f>
        <v>12.33</v>
      </c>
      <c r="Q97" s="65">
        <f t="shared" si="87"/>
        <v>48.1</v>
      </c>
      <c r="R97" s="65">
        <f t="shared" si="87"/>
        <v>55.5</v>
      </c>
      <c r="S97" s="56">
        <f t="shared" si="120"/>
        <v>36.5</v>
      </c>
      <c r="T97" s="55">
        <v>12.199</v>
      </c>
      <c r="U97" s="56">
        <f t="shared" si="123"/>
        <v>36.6</v>
      </c>
      <c r="V97" s="161">
        <f t="shared" si="63"/>
        <v>12.199</v>
      </c>
      <c r="W97" s="65">
        <f t="shared" si="142"/>
        <v>40.299999999999997</v>
      </c>
      <c r="X97" s="65">
        <f t="shared" si="142"/>
        <v>50.1</v>
      </c>
      <c r="Y97" s="65">
        <f t="shared" si="142"/>
        <v>59.3</v>
      </c>
      <c r="Z97" s="65">
        <f t="shared" si="142"/>
        <v>53.8</v>
      </c>
      <c r="AA97" s="65">
        <f t="shared" si="133"/>
        <v>79.400000000000006</v>
      </c>
      <c r="AB97" s="65">
        <f t="shared" si="131"/>
        <v>109.8</v>
      </c>
      <c r="AC97" s="56">
        <f t="shared" si="116"/>
        <v>37</v>
      </c>
      <c r="AD97" s="55">
        <f>RCFs!$C$13</f>
        <v>12.34</v>
      </c>
      <c r="AE97" s="61">
        <f t="shared" si="127"/>
        <v>61.1</v>
      </c>
      <c r="AF97" s="61">
        <f t="shared" si="127"/>
        <v>77.7</v>
      </c>
      <c r="AG97" s="61">
        <f t="shared" si="127"/>
        <v>111</v>
      </c>
      <c r="AH97" s="56">
        <f t="shared" si="108"/>
        <v>36.5</v>
      </c>
      <c r="AI97" s="161">
        <f>RCFs!$C$23</f>
        <v>12.193</v>
      </c>
      <c r="AJ97" s="56">
        <f t="shared" si="109"/>
        <v>48.6</v>
      </c>
      <c r="AK97" s="161">
        <f>RCFs!$C$27</f>
        <v>16.2</v>
      </c>
      <c r="AL97" s="237">
        <f t="shared" si="110"/>
        <v>38.4</v>
      </c>
      <c r="AM97" s="161">
        <f>RCFs!$C$33</f>
        <v>12.824999999999999</v>
      </c>
      <c r="AN97" s="61">
        <f t="shared" si="52"/>
        <v>57.6</v>
      </c>
      <c r="AO97" s="162">
        <f t="shared" si="111"/>
        <v>38.700000000000003</v>
      </c>
      <c r="AP97" s="161">
        <f>RCFs!$C$35</f>
        <v>12.92</v>
      </c>
      <c r="AQ97" s="61">
        <f t="shared" si="85"/>
        <v>46.4</v>
      </c>
      <c r="AR97" s="61">
        <f t="shared" si="85"/>
        <v>52.2</v>
      </c>
      <c r="AS97" s="162">
        <f t="shared" si="64"/>
        <v>39.299999999999997</v>
      </c>
      <c r="AT97" s="161">
        <f>RCFs!$C$37</f>
        <v>13.11</v>
      </c>
      <c r="AU97" s="162">
        <f t="shared" si="64"/>
        <v>38.5</v>
      </c>
      <c r="AV97" s="161">
        <f>RCFs!$C$39</f>
        <v>12.85</v>
      </c>
      <c r="AW97" s="161">
        <f t="shared" ref="AW97" si="149">ROUNDDOWN(AX97*$C97,1)</f>
        <v>38</v>
      </c>
      <c r="AX97" s="161">
        <f>RCFs!$C$41</f>
        <v>12.682</v>
      </c>
      <c r="AY97" s="84"/>
      <c r="AZ97" s="84"/>
      <c r="BA97" s="84"/>
      <c r="BB97" s="84"/>
      <c r="BC97" s="84"/>
      <c r="BD97" s="84"/>
      <c r="BE97" s="84"/>
      <c r="BF97" s="84"/>
      <c r="BG97" s="84"/>
      <c r="BH97" s="84"/>
      <c r="BI97" s="85"/>
      <c r="BJ97" s="85"/>
      <c r="BK97" s="85"/>
      <c r="BL97" s="85"/>
      <c r="BM97" s="85"/>
      <c r="BN97" s="85"/>
      <c r="BO97" s="85"/>
      <c r="BP97" s="85"/>
      <c r="BQ97" s="85"/>
      <c r="BR97" s="85"/>
    </row>
    <row r="98" spans="1:70" s="86" customFormat="1" x14ac:dyDescent="0.2">
      <c r="A98" s="83">
        <v>2712</v>
      </c>
      <c r="B98" s="63" t="s">
        <v>82</v>
      </c>
      <c r="C98" s="64">
        <v>24</v>
      </c>
      <c r="D98" s="56">
        <f t="shared" si="113"/>
        <v>1048.3</v>
      </c>
      <c r="E98" s="161">
        <f>RCFs!$C$43</f>
        <v>43.679000000000002</v>
      </c>
      <c r="F98" s="56">
        <f t="shared" si="56"/>
        <v>301.5</v>
      </c>
      <c r="G98" s="161">
        <f>RCFs!$C$5</f>
        <v>12.563000000000001</v>
      </c>
      <c r="H98" s="56">
        <f t="shared" si="119"/>
        <v>301.5</v>
      </c>
      <c r="I98" s="161">
        <f>RCFs!$C$5</f>
        <v>12.563000000000001</v>
      </c>
      <c r="J98" s="65">
        <f t="shared" si="139"/>
        <v>331.7</v>
      </c>
      <c r="K98" s="65">
        <f t="shared" si="139"/>
        <v>407</v>
      </c>
      <c r="L98" s="65">
        <f t="shared" si="139"/>
        <v>452.3</v>
      </c>
      <c r="M98" s="65">
        <f t="shared" si="139"/>
        <v>603</v>
      </c>
      <c r="N98" s="65">
        <f t="shared" si="139"/>
        <v>648.29999999999995</v>
      </c>
      <c r="O98" s="56">
        <f t="shared" si="60"/>
        <v>295.89999999999998</v>
      </c>
      <c r="P98" s="55">
        <f>RCFs!$C$7</f>
        <v>12.33</v>
      </c>
      <c r="Q98" s="65">
        <f t="shared" si="87"/>
        <v>384.6</v>
      </c>
      <c r="R98" s="65">
        <f t="shared" si="87"/>
        <v>443.8</v>
      </c>
      <c r="S98" s="56">
        <f t="shared" si="120"/>
        <v>292.7</v>
      </c>
      <c r="T98" s="55">
        <v>12.199</v>
      </c>
      <c r="U98" s="56">
        <f t="shared" si="123"/>
        <v>292.8</v>
      </c>
      <c r="V98" s="161">
        <f t="shared" si="63"/>
        <v>12.199</v>
      </c>
      <c r="W98" s="65">
        <f t="shared" si="142"/>
        <v>322.10000000000002</v>
      </c>
      <c r="X98" s="65">
        <f t="shared" si="142"/>
        <v>401.1</v>
      </c>
      <c r="Y98" s="65">
        <f t="shared" si="142"/>
        <v>474.3</v>
      </c>
      <c r="Z98" s="65">
        <f t="shared" si="142"/>
        <v>430.4</v>
      </c>
      <c r="AA98" s="65">
        <f t="shared" si="133"/>
        <v>635.29999999999995</v>
      </c>
      <c r="AB98" s="65">
        <f t="shared" si="131"/>
        <v>878.3</v>
      </c>
      <c r="AC98" s="56">
        <f t="shared" si="116"/>
        <v>296.2</v>
      </c>
      <c r="AD98" s="55">
        <f>RCFs!$C$13</f>
        <v>12.34</v>
      </c>
      <c r="AE98" s="61">
        <f t="shared" si="127"/>
        <v>488.7</v>
      </c>
      <c r="AF98" s="61">
        <f t="shared" si="127"/>
        <v>622</v>
      </c>
      <c r="AG98" s="61">
        <f t="shared" si="127"/>
        <v>888.6</v>
      </c>
      <c r="AH98" s="56">
        <f t="shared" si="108"/>
        <v>292.60000000000002</v>
      </c>
      <c r="AI98" s="161">
        <f>RCFs!$C$23</f>
        <v>12.193</v>
      </c>
      <c r="AJ98" s="56">
        <f t="shared" si="109"/>
        <v>388.8</v>
      </c>
      <c r="AK98" s="161">
        <f>RCFs!$C$27</f>
        <v>16.2</v>
      </c>
      <c r="AL98" s="237">
        <f t="shared" si="110"/>
        <v>307.8</v>
      </c>
      <c r="AM98" s="161">
        <f>RCFs!$C$33</f>
        <v>12.824999999999999</v>
      </c>
      <c r="AN98" s="61">
        <f t="shared" si="52"/>
        <v>461.7</v>
      </c>
      <c r="AO98" s="162">
        <f t="shared" si="111"/>
        <v>310</v>
      </c>
      <c r="AP98" s="161">
        <f>RCFs!$C$35</f>
        <v>12.92</v>
      </c>
      <c r="AQ98" s="61">
        <f t="shared" si="85"/>
        <v>372</v>
      </c>
      <c r="AR98" s="61">
        <f t="shared" si="85"/>
        <v>418.5</v>
      </c>
      <c r="AS98" s="162">
        <f t="shared" si="64"/>
        <v>314.60000000000002</v>
      </c>
      <c r="AT98" s="161">
        <f>RCFs!$C$37</f>
        <v>13.11</v>
      </c>
      <c r="AU98" s="162">
        <f t="shared" si="64"/>
        <v>308.39999999999998</v>
      </c>
      <c r="AV98" s="161">
        <f>RCFs!$C$39</f>
        <v>12.85</v>
      </c>
      <c r="AW98" s="161">
        <f t="shared" ref="AW98" si="150">ROUNDDOWN(AX98*$C98,1)</f>
        <v>304.3</v>
      </c>
      <c r="AX98" s="161">
        <f>RCFs!$C$41</f>
        <v>12.682</v>
      </c>
      <c r="AY98" s="84"/>
      <c r="AZ98" s="84"/>
      <c r="BA98" s="84"/>
      <c r="BB98" s="84"/>
      <c r="BC98" s="84"/>
      <c r="BD98" s="84"/>
      <c r="BE98" s="84"/>
      <c r="BF98" s="84"/>
      <c r="BG98" s="84"/>
      <c r="BH98" s="84"/>
      <c r="BI98" s="85"/>
      <c r="BJ98" s="85"/>
      <c r="BK98" s="85"/>
      <c r="BL98" s="85"/>
      <c r="BM98" s="85"/>
      <c r="BN98" s="85"/>
      <c r="BO98" s="85"/>
      <c r="BP98" s="85"/>
      <c r="BQ98" s="85"/>
      <c r="BR98" s="85"/>
    </row>
    <row r="99" spans="1:70" s="86" customFormat="1" x14ac:dyDescent="0.2">
      <c r="A99" s="83">
        <v>2713</v>
      </c>
      <c r="B99" s="63" t="s">
        <v>83</v>
      </c>
      <c r="C99" s="64">
        <v>18.399999999999999</v>
      </c>
      <c r="D99" s="56">
        <f t="shared" si="113"/>
        <v>803.7</v>
      </c>
      <c r="E99" s="161">
        <f>RCFs!$C$43</f>
        <v>43.679000000000002</v>
      </c>
      <c r="F99" s="56">
        <f t="shared" si="56"/>
        <v>231.2</v>
      </c>
      <c r="G99" s="161">
        <f>RCFs!$C$5</f>
        <v>12.563000000000001</v>
      </c>
      <c r="H99" s="56">
        <f t="shared" si="119"/>
        <v>231.2</v>
      </c>
      <c r="I99" s="161">
        <f>RCFs!$C$5</f>
        <v>12.563000000000001</v>
      </c>
      <c r="J99" s="65">
        <f t="shared" ref="J99:N109" si="151">ROUND($C99*$I99*J$6,1)</f>
        <v>254.3</v>
      </c>
      <c r="K99" s="65">
        <f t="shared" si="151"/>
        <v>312.10000000000002</v>
      </c>
      <c r="L99" s="65">
        <f t="shared" si="151"/>
        <v>346.7</v>
      </c>
      <c r="M99" s="65">
        <f t="shared" si="151"/>
        <v>462.3</v>
      </c>
      <c r="N99" s="65">
        <f t="shared" si="151"/>
        <v>497</v>
      </c>
      <c r="O99" s="56">
        <f t="shared" si="60"/>
        <v>226.9</v>
      </c>
      <c r="P99" s="55">
        <f>RCFs!$C$7</f>
        <v>12.33</v>
      </c>
      <c r="Q99" s="65">
        <f t="shared" si="87"/>
        <v>294.89999999999998</v>
      </c>
      <c r="R99" s="65">
        <f t="shared" si="87"/>
        <v>340.3</v>
      </c>
      <c r="S99" s="56">
        <f t="shared" si="120"/>
        <v>224.4</v>
      </c>
      <c r="T99" s="55">
        <v>12.199</v>
      </c>
      <c r="U99" s="56">
        <f t="shared" si="123"/>
        <v>224.5</v>
      </c>
      <c r="V99" s="161">
        <f t="shared" si="63"/>
        <v>12.199</v>
      </c>
      <c r="W99" s="65">
        <f t="shared" si="142"/>
        <v>246.9</v>
      </c>
      <c r="X99" s="65">
        <f t="shared" si="142"/>
        <v>307.5</v>
      </c>
      <c r="Y99" s="65">
        <f t="shared" si="142"/>
        <v>363.6</v>
      </c>
      <c r="Z99" s="65">
        <f t="shared" si="142"/>
        <v>330</v>
      </c>
      <c r="AA99" s="65">
        <f t="shared" si="133"/>
        <v>487.1</v>
      </c>
      <c r="AB99" s="65">
        <f t="shared" si="131"/>
        <v>673.4</v>
      </c>
      <c r="AC99" s="56">
        <f t="shared" si="116"/>
        <v>227.1</v>
      </c>
      <c r="AD99" s="55">
        <f>RCFs!$C$13</f>
        <v>12.34</v>
      </c>
      <c r="AE99" s="61">
        <f t="shared" si="127"/>
        <v>374.7</v>
      </c>
      <c r="AF99" s="61">
        <f t="shared" si="127"/>
        <v>476.9</v>
      </c>
      <c r="AG99" s="61">
        <f t="shared" si="127"/>
        <v>681.3</v>
      </c>
      <c r="AH99" s="56">
        <f t="shared" si="108"/>
        <v>224.3</v>
      </c>
      <c r="AI99" s="161">
        <f>RCFs!$C$23</f>
        <v>12.193</v>
      </c>
      <c r="AJ99" s="56">
        <f t="shared" si="109"/>
        <v>298.10000000000002</v>
      </c>
      <c r="AK99" s="161">
        <f>RCFs!$C$27</f>
        <v>16.2</v>
      </c>
      <c r="AL99" s="237">
        <f t="shared" si="110"/>
        <v>235.9</v>
      </c>
      <c r="AM99" s="161">
        <f>RCFs!$C$33</f>
        <v>12.824999999999999</v>
      </c>
      <c r="AN99" s="61">
        <f t="shared" si="52"/>
        <v>353.8</v>
      </c>
      <c r="AO99" s="162">
        <f t="shared" si="111"/>
        <v>237.7</v>
      </c>
      <c r="AP99" s="161">
        <f>RCFs!$C$35</f>
        <v>12.92</v>
      </c>
      <c r="AQ99" s="61">
        <f t="shared" si="85"/>
        <v>285.2</v>
      </c>
      <c r="AR99" s="61">
        <f t="shared" si="85"/>
        <v>320.8</v>
      </c>
      <c r="AS99" s="162">
        <f t="shared" si="64"/>
        <v>241.2</v>
      </c>
      <c r="AT99" s="161">
        <f>RCFs!$C$37</f>
        <v>13.11</v>
      </c>
      <c r="AU99" s="162">
        <f t="shared" si="64"/>
        <v>236.4</v>
      </c>
      <c r="AV99" s="161">
        <f>RCFs!$C$39</f>
        <v>12.85</v>
      </c>
      <c r="AW99" s="161">
        <f t="shared" ref="AW99" si="152">ROUNDDOWN(AX99*$C99,1)</f>
        <v>233.3</v>
      </c>
      <c r="AX99" s="161">
        <f>RCFs!$C$41</f>
        <v>12.682</v>
      </c>
      <c r="AY99" s="84"/>
      <c r="AZ99" s="84"/>
      <c r="BA99" s="84"/>
      <c r="BB99" s="84"/>
      <c r="BC99" s="84"/>
      <c r="BD99" s="84"/>
      <c r="BE99" s="84"/>
      <c r="BF99" s="84"/>
      <c r="BG99" s="84"/>
      <c r="BH99" s="84"/>
      <c r="BI99" s="85"/>
      <c r="BJ99" s="85"/>
      <c r="BK99" s="85"/>
      <c r="BL99" s="85"/>
      <c r="BM99" s="85"/>
      <c r="BN99" s="85"/>
      <c r="BO99" s="85"/>
      <c r="BP99" s="85"/>
      <c r="BQ99" s="85"/>
      <c r="BR99" s="85"/>
    </row>
    <row r="100" spans="1:70" s="86" customFormat="1" x14ac:dyDescent="0.2">
      <c r="A100" s="83">
        <v>3273</v>
      </c>
      <c r="B100" s="63" t="s">
        <v>84</v>
      </c>
      <c r="C100" s="64">
        <v>6.5</v>
      </c>
      <c r="D100" s="56">
        <f t="shared" si="113"/>
        <v>283.89999999999998</v>
      </c>
      <c r="E100" s="161">
        <f>RCFs!$C$43</f>
        <v>43.679000000000002</v>
      </c>
      <c r="F100" s="56">
        <f t="shared" si="56"/>
        <v>81.7</v>
      </c>
      <c r="G100" s="161">
        <f>RCFs!$C$5</f>
        <v>12.563000000000001</v>
      </c>
      <c r="H100" s="56">
        <f t="shared" si="119"/>
        <v>81.7</v>
      </c>
      <c r="I100" s="161">
        <f>RCFs!$C$5</f>
        <v>12.563000000000001</v>
      </c>
      <c r="J100" s="65">
        <f t="shared" si="151"/>
        <v>89.8</v>
      </c>
      <c r="K100" s="65">
        <f t="shared" si="151"/>
        <v>110.2</v>
      </c>
      <c r="L100" s="65">
        <f t="shared" si="151"/>
        <v>122.5</v>
      </c>
      <c r="M100" s="65">
        <f t="shared" si="151"/>
        <v>163.30000000000001</v>
      </c>
      <c r="N100" s="65">
        <f t="shared" si="151"/>
        <v>175.6</v>
      </c>
      <c r="O100" s="56">
        <f t="shared" si="60"/>
        <v>80.099999999999994</v>
      </c>
      <c r="P100" s="55">
        <f>RCFs!$C$7</f>
        <v>12.33</v>
      </c>
      <c r="Q100" s="65">
        <f t="shared" si="87"/>
        <v>104.1</v>
      </c>
      <c r="R100" s="65">
        <f t="shared" si="87"/>
        <v>120.1</v>
      </c>
      <c r="S100" s="56">
        <f t="shared" si="120"/>
        <v>79.2</v>
      </c>
      <c r="T100" s="55">
        <v>12.199</v>
      </c>
      <c r="U100" s="56">
        <f t="shared" si="123"/>
        <v>79.3</v>
      </c>
      <c r="V100" s="161">
        <f t="shared" si="63"/>
        <v>12.199</v>
      </c>
      <c r="W100" s="65">
        <f t="shared" si="142"/>
        <v>87.2</v>
      </c>
      <c r="X100" s="65">
        <f t="shared" si="142"/>
        <v>108.6</v>
      </c>
      <c r="Y100" s="65">
        <f t="shared" si="142"/>
        <v>128.5</v>
      </c>
      <c r="Z100" s="65">
        <f t="shared" si="142"/>
        <v>116.6</v>
      </c>
      <c r="AA100" s="65">
        <f t="shared" si="133"/>
        <v>172.1</v>
      </c>
      <c r="AB100" s="65">
        <f t="shared" si="131"/>
        <v>237.9</v>
      </c>
      <c r="AC100" s="56">
        <f t="shared" si="116"/>
        <v>80.2</v>
      </c>
      <c r="AD100" s="55">
        <f>RCFs!$C$13</f>
        <v>12.34</v>
      </c>
      <c r="AE100" s="61">
        <f t="shared" ref="AE100:AG109" si="153">ROUND($AC100*AE$6,1)</f>
        <v>132.30000000000001</v>
      </c>
      <c r="AF100" s="61">
        <f t="shared" si="153"/>
        <v>168.4</v>
      </c>
      <c r="AG100" s="61">
        <f t="shared" si="153"/>
        <v>240.6</v>
      </c>
      <c r="AH100" s="56">
        <f t="shared" si="108"/>
        <v>79.2</v>
      </c>
      <c r="AI100" s="161">
        <f>RCFs!$C$23</f>
        <v>12.193</v>
      </c>
      <c r="AJ100" s="56">
        <f t="shared" si="109"/>
        <v>105.3</v>
      </c>
      <c r="AK100" s="161">
        <f>RCFs!$C$27</f>
        <v>16.2</v>
      </c>
      <c r="AL100" s="237">
        <f t="shared" si="110"/>
        <v>83.3</v>
      </c>
      <c r="AM100" s="161">
        <f>RCFs!$C$33</f>
        <v>12.824999999999999</v>
      </c>
      <c r="AN100" s="61">
        <f t="shared" si="52"/>
        <v>124.9</v>
      </c>
      <c r="AO100" s="162">
        <f t="shared" si="111"/>
        <v>83.9</v>
      </c>
      <c r="AP100" s="161">
        <f>RCFs!$C$35</f>
        <v>12.92</v>
      </c>
      <c r="AQ100" s="61">
        <f t="shared" si="85"/>
        <v>100.6</v>
      </c>
      <c r="AR100" s="61">
        <f t="shared" si="85"/>
        <v>113.2</v>
      </c>
      <c r="AS100" s="162">
        <f t="shared" si="64"/>
        <v>85.2</v>
      </c>
      <c r="AT100" s="161">
        <f>RCFs!$C$37</f>
        <v>13.11</v>
      </c>
      <c r="AU100" s="162">
        <f t="shared" si="64"/>
        <v>83.5</v>
      </c>
      <c r="AV100" s="161">
        <f>RCFs!$C$39</f>
        <v>12.85</v>
      </c>
      <c r="AW100" s="161">
        <f t="shared" ref="AW100" si="154">ROUNDDOWN(AX100*$C100,1)</f>
        <v>82.4</v>
      </c>
      <c r="AX100" s="161">
        <f>RCFs!$C$41</f>
        <v>12.682</v>
      </c>
      <c r="AY100" s="84"/>
      <c r="AZ100" s="84"/>
      <c r="BA100" s="84"/>
      <c r="BB100" s="84"/>
      <c r="BC100" s="84"/>
      <c r="BD100" s="84"/>
      <c r="BE100" s="84"/>
      <c r="BF100" s="84"/>
      <c r="BG100" s="84"/>
      <c r="BH100" s="84"/>
      <c r="BI100" s="85"/>
      <c r="BJ100" s="85"/>
      <c r="BK100" s="85"/>
      <c r="BL100" s="85"/>
      <c r="BM100" s="85"/>
      <c r="BN100" s="85"/>
      <c r="BO100" s="85"/>
      <c r="BP100" s="85"/>
      <c r="BQ100" s="85"/>
      <c r="BR100" s="85"/>
    </row>
    <row r="101" spans="1:70" s="86" customFormat="1" x14ac:dyDescent="0.2">
      <c r="A101" s="83">
        <v>3275</v>
      </c>
      <c r="B101" s="63" t="s">
        <v>85</v>
      </c>
      <c r="C101" s="64">
        <v>6.5</v>
      </c>
      <c r="D101" s="56">
        <f t="shared" si="113"/>
        <v>283.89999999999998</v>
      </c>
      <c r="E101" s="161">
        <f>RCFs!$C$43</f>
        <v>43.679000000000002</v>
      </c>
      <c r="F101" s="56">
        <f t="shared" si="56"/>
        <v>81.7</v>
      </c>
      <c r="G101" s="161">
        <f>RCFs!$C$5</f>
        <v>12.563000000000001</v>
      </c>
      <c r="H101" s="56">
        <f t="shared" si="119"/>
        <v>81.7</v>
      </c>
      <c r="I101" s="161">
        <f>RCFs!$C$5</f>
        <v>12.563000000000001</v>
      </c>
      <c r="J101" s="65">
        <f t="shared" si="151"/>
        <v>89.8</v>
      </c>
      <c r="K101" s="65">
        <f t="shared" si="151"/>
        <v>110.2</v>
      </c>
      <c r="L101" s="65">
        <f t="shared" si="151"/>
        <v>122.5</v>
      </c>
      <c r="M101" s="65">
        <f t="shared" si="151"/>
        <v>163.30000000000001</v>
      </c>
      <c r="N101" s="65">
        <f t="shared" si="151"/>
        <v>175.6</v>
      </c>
      <c r="O101" s="56">
        <f t="shared" si="60"/>
        <v>80.099999999999994</v>
      </c>
      <c r="P101" s="55">
        <f>RCFs!$C$7</f>
        <v>12.33</v>
      </c>
      <c r="Q101" s="65">
        <f t="shared" si="87"/>
        <v>104.1</v>
      </c>
      <c r="R101" s="65">
        <f t="shared" si="87"/>
        <v>120.1</v>
      </c>
      <c r="S101" s="56">
        <f t="shared" si="120"/>
        <v>79.2</v>
      </c>
      <c r="T101" s="55">
        <v>12.199</v>
      </c>
      <c r="U101" s="56">
        <f t="shared" si="123"/>
        <v>79.3</v>
      </c>
      <c r="V101" s="161">
        <f t="shared" si="63"/>
        <v>12.199</v>
      </c>
      <c r="W101" s="65">
        <f t="shared" si="142"/>
        <v>87.2</v>
      </c>
      <c r="X101" s="65">
        <f t="shared" si="142"/>
        <v>108.6</v>
      </c>
      <c r="Y101" s="65">
        <f t="shared" si="142"/>
        <v>128.5</v>
      </c>
      <c r="Z101" s="65">
        <f t="shared" si="142"/>
        <v>116.6</v>
      </c>
      <c r="AA101" s="65">
        <f t="shared" si="133"/>
        <v>172.1</v>
      </c>
      <c r="AB101" s="65">
        <f t="shared" si="131"/>
        <v>237.9</v>
      </c>
      <c r="AC101" s="56">
        <f t="shared" si="116"/>
        <v>80.2</v>
      </c>
      <c r="AD101" s="55">
        <f>RCFs!$C$13</f>
        <v>12.34</v>
      </c>
      <c r="AE101" s="61">
        <f t="shared" si="153"/>
        <v>132.30000000000001</v>
      </c>
      <c r="AF101" s="61">
        <f t="shared" si="153"/>
        <v>168.4</v>
      </c>
      <c r="AG101" s="61">
        <f t="shared" si="153"/>
        <v>240.6</v>
      </c>
      <c r="AH101" s="56">
        <f t="shared" si="108"/>
        <v>79.2</v>
      </c>
      <c r="AI101" s="161">
        <f>RCFs!$C$23</f>
        <v>12.193</v>
      </c>
      <c r="AJ101" s="56">
        <f t="shared" si="109"/>
        <v>105.3</v>
      </c>
      <c r="AK101" s="161">
        <f>RCFs!$C$27</f>
        <v>16.2</v>
      </c>
      <c r="AL101" s="237">
        <f t="shared" si="110"/>
        <v>83.3</v>
      </c>
      <c r="AM101" s="161">
        <f>RCFs!$C$33</f>
        <v>12.824999999999999</v>
      </c>
      <c r="AN101" s="61">
        <f t="shared" si="52"/>
        <v>124.9</v>
      </c>
      <c r="AO101" s="162">
        <f t="shared" si="111"/>
        <v>83.9</v>
      </c>
      <c r="AP101" s="161">
        <f>RCFs!$C$35</f>
        <v>12.92</v>
      </c>
      <c r="AQ101" s="61">
        <f t="shared" si="85"/>
        <v>100.6</v>
      </c>
      <c r="AR101" s="61">
        <f t="shared" si="85"/>
        <v>113.2</v>
      </c>
      <c r="AS101" s="162">
        <f t="shared" si="64"/>
        <v>85.2</v>
      </c>
      <c r="AT101" s="161">
        <f>RCFs!$C$37</f>
        <v>13.11</v>
      </c>
      <c r="AU101" s="162">
        <f t="shared" si="64"/>
        <v>83.5</v>
      </c>
      <c r="AV101" s="161">
        <f>RCFs!$C$39</f>
        <v>12.85</v>
      </c>
      <c r="AW101" s="161">
        <f t="shared" ref="AW101" si="155">ROUNDDOWN(AX101*$C101,1)</f>
        <v>82.4</v>
      </c>
      <c r="AX101" s="161">
        <f>RCFs!$C$41</f>
        <v>12.682</v>
      </c>
      <c r="AY101" s="84"/>
      <c r="AZ101" s="84"/>
      <c r="BA101" s="84"/>
      <c r="BB101" s="84"/>
      <c r="BC101" s="84"/>
      <c r="BD101" s="84"/>
      <c r="BE101" s="84"/>
      <c r="BF101" s="84"/>
      <c r="BG101" s="84"/>
      <c r="BH101" s="84"/>
      <c r="BI101" s="85"/>
      <c r="BJ101" s="85"/>
      <c r="BK101" s="85"/>
      <c r="BL101" s="85"/>
      <c r="BM101" s="85"/>
      <c r="BN101" s="85"/>
      <c r="BO101" s="85"/>
      <c r="BP101" s="85"/>
      <c r="BQ101" s="85"/>
      <c r="BR101" s="85"/>
    </row>
    <row r="102" spans="1:70" s="86" customFormat="1" x14ac:dyDescent="0.2">
      <c r="A102" s="89">
        <v>3628</v>
      </c>
      <c r="B102" s="90" t="s">
        <v>88</v>
      </c>
      <c r="C102" s="91">
        <v>50</v>
      </c>
      <c r="D102" s="56">
        <f t="shared" si="113"/>
        <v>2184</v>
      </c>
      <c r="E102" s="161">
        <f>RCFs!$C$43</f>
        <v>43.679000000000002</v>
      </c>
      <c r="F102" s="56">
        <f t="shared" si="56"/>
        <v>628.20000000000005</v>
      </c>
      <c r="G102" s="161">
        <f>RCFs!$C$5</f>
        <v>12.563000000000001</v>
      </c>
      <c r="H102" s="56">
        <f t="shared" si="119"/>
        <v>628.20000000000005</v>
      </c>
      <c r="I102" s="161">
        <f>RCFs!$C$5</f>
        <v>12.563000000000001</v>
      </c>
      <c r="J102" s="65">
        <f t="shared" si="151"/>
        <v>691</v>
      </c>
      <c r="K102" s="65">
        <f t="shared" si="151"/>
        <v>848</v>
      </c>
      <c r="L102" s="65">
        <f t="shared" si="151"/>
        <v>942.2</v>
      </c>
      <c r="M102" s="65">
        <f t="shared" si="151"/>
        <v>1256.3</v>
      </c>
      <c r="N102" s="65">
        <f t="shared" si="151"/>
        <v>1350.5</v>
      </c>
      <c r="O102" s="56">
        <f t="shared" si="60"/>
        <v>616.5</v>
      </c>
      <c r="P102" s="55">
        <f>RCFs!$C$7</f>
        <v>12.33</v>
      </c>
      <c r="Q102" s="65">
        <f t="shared" si="87"/>
        <v>801.4</v>
      </c>
      <c r="R102" s="65">
        <f t="shared" si="87"/>
        <v>924.7</v>
      </c>
      <c r="S102" s="56">
        <f t="shared" si="120"/>
        <v>609.9</v>
      </c>
      <c r="T102" s="55">
        <v>12.199</v>
      </c>
      <c r="U102" s="56">
        <f t="shared" si="123"/>
        <v>610</v>
      </c>
      <c r="V102" s="161">
        <f t="shared" si="63"/>
        <v>12.199</v>
      </c>
      <c r="W102" s="65">
        <f t="shared" si="142"/>
        <v>670.9</v>
      </c>
      <c r="X102" s="65">
        <f t="shared" si="142"/>
        <v>835.6</v>
      </c>
      <c r="Y102" s="65">
        <f t="shared" si="142"/>
        <v>988.1</v>
      </c>
      <c r="Z102" s="65">
        <f t="shared" si="142"/>
        <v>896.6</v>
      </c>
      <c r="AA102" s="65">
        <f t="shared" si="133"/>
        <v>1323.6</v>
      </c>
      <c r="AB102" s="65">
        <f t="shared" si="131"/>
        <v>1829.9</v>
      </c>
      <c r="AC102" s="56">
        <f t="shared" si="116"/>
        <v>617</v>
      </c>
      <c r="AD102" s="55">
        <f>RCFs!$C$13</f>
        <v>12.34</v>
      </c>
      <c r="AE102" s="61">
        <f t="shared" si="153"/>
        <v>1018.1</v>
      </c>
      <c r="AF102" s="61">
        <f t="shared" si="153"/>
        <v>1295.7</v>
      </c>
      <c r="AG102" s="61">
        <f t="shared" si="153"/>
        <v>1851</v>
      </c>
      <c r="AH102" s="56">
        <f t="shared" si="108"/>
        <v>609.6</v>
      </c>
      <c r="AI102" s="161">
        <f>RCFs!$C$23</f>
        <v>12.193</v>
      </c>
      <c r="AJ102" s="56">
        <f t="shared" si="109"/>
        <v>810</v>
      </c>
      <c r="AK102" s="161">
        <f>RCFs!$C$27</f>
        <v>16.2</v>
      </c>
      <c r="AL102" s="237">
        <f t="shared" si="110"/>
        <v>641.20000000000005</v>
      </c>
      <c r="AM102" s="161">
        <f>RCFs!$C$33</f>
        <v>12.824999999999999</v>
      </c>
      <c r="AN102" s="61">
        <f t="shared" si="52"/>
        <v>961.8</v>
      </c>
      <c r="AO102" s="162">
        <f t="shared" si="111"/>
        <v>646</v>
      </c>
      <c r="AP102" s="161">
        <f>RCFs!$C$35</f>
        <v>12.92</v>
      </c>
      <c r="AQ102" s="61">
        <f t="shared" si="85"/>
        <v>775.2</v>
      </c>
      <c r="AR102" s="61">
        <f t="shared" si="85"/>
        <v>872.1</v>
      </c>
      <c r="AS102" s="162">
        <f t="shared" si="64"/>
        <v>655.5</v>
      </c>
      <c r="AT102" s="161">
        <f>RCFs!$C$37</f>
        <v>13.11</v>
      </c>
      <c r="AU102" s="162">
        <f t="shared" si="64"/>
        <v>642.5</v>
      </c>
      <c r="AV102" s="161">
        <f>RCFs!$C$39</f>
        <v>12.85</v>
      </c>
      <c r="AW102" s="161">
        <f t="shared" ref="AW102" si="156">ROUNDDOWN(AX102*$C102,1)</f>
        <v>634.1</v>
      </c>
      <c r="AX102" s="161">
        <f>RCFs!$C$41</f>
        <v>12.682</v>
      </c>
      <c r="AY102" s="84"/>
      <c r="AZ102" s="84"/>
      <c r="BA102" s="84"/>
      <c r="BB102" s="84"/>
      <c r="BC102" s="84"/>
      <c r="BD102" s="84"/>
      <c r="BE102" s="84"/>
      <c r="BF102" s="84"/>
      <c r="BG102" s="84"/>
      <c r="BH102" s="84"/>
      <c r="BI102" s="85"/>
      <c r="BJ102" s="85"/>
      <c r="BK102" s="85"/>
      <c r="BL102" s="85"/>
      <c r="BM102" s="85"/>
      <c r="BN102" s="85"/>
      <c r="BO102" s="85"/>
      <c r="BP102" s="85"/>
      <c r="BQ102" s="85"/>
      <c r="BR102" s="85"/>
    </row>
    <row r="103" spans="1:70" s="86" customFormat="1" x14ac:dyDescent="0.2">
      <c r="A103" s="89" t="s">
        <v>156</v>
      </c>
      <c r="B103" s="90" t="s">
        <v>89</v>
      </c>
      <c r="C103" s="91">
        <v>50</v>
      </c>
      <c r="D103" s="56">
        <f t="shared" si="113"/>
        <v>2184</v>
      </c>
      <c r="E103" s="161">
        <f>RCFs!$C$43</f>
        <v>43.679000000000002</v>
      </c>
      <c r="F103" s="56">
        <f t="shared" si="56"/>
        <v>628.20000000000005</v>
      </c>
      <c r="G103" s="161">
        <f>RCFs!$C$5</f>
        <v>12.563000000000001</v>
      </c>
      <c r="H103" s="56">
        <f t="shared" si="119"/>
        <v>628.20000000000005</v>
      </c>
      <c r="I103" s="161">
        <f>RCFs!$C$5</f>
        <v>12.563000000000001</v>
      </c>
      <c r="J103" s="65">
        <f t="shared" si="151"/>
        <v>691</v>
      </c>
      <c r="K103" s="65">
        <f t="shared" si="151"/>
        <v>848</v>
      </c>
      <c r="L103" s="65">
        <f t="shared" si="151"/>
        <v>942.2</v>
      </c>
      <c r="M103" s="65">
        <f t="shared" si="151"/>
        <v>1256.3</v>
      </c>
      <c r="N103" s="65">
        <f t="shared" si="151"/>
        <v>1350.5</v>
      </c>
      <c r="O103" s="56">
        <f t="shared" si="60"/>
        <v>616.5</v>
      </c>
      <c r="P103" s="55">
        <f>RCFs!$C$7</f>
        <v>12.33</v>
      </c>
      <c r="Q103" s="65">
        <f t="shared" si="87"/>
        <v>801.4</v>
      </c>
      <c r="R103" s="65">
        <f t="shared" si="87"/>
        <v>924.7</v>
      </c>
      <c r="S103" s="56">
        <f t="shared" si="120"/>
        <v>609.9</v>
      </c>
      <c r="T103" s="55">
        <v>12.199</v>
      </c>
      <c r="U103" s="56">
        <f t="shared" si="123"/>
        <v>610</v>
      </c>
      <c r="V103" s="161">
        <f t="shared" si="63"/>
        <v>12.199</v>
      </c>
      <c r="W103" s="65">
        <f t="shared" si="142"/>
        <v>670.9</v>
      </c>
      <c r="X103" s="65">
        <f t="shared" si="142"/>
        <v>835.6</v>
      </c>
      <c r="Y103" s="65">
        <f t="shared" si="142"/>
        <v>988.1</v>
      </c>
      <c r="Z103" s="65">
        <f t="shared" si="142"/>
        <v>896.6</v>
      </c>
      <c r="AA103" s="65">
        <f t="shared" si="133"/>
        <v>1323.6</v>
      </c>
      <c r="AB103" s="65">
        <f t="shared" si="131"/>
        <v>1829.9</v>
      </c>
      <c r="AC103" s="56">
        <f t="shared" si="116"/>
        <v>617</v>
      </c>
      <c r="AD103" s="55">
        <f>RCFs!$C$13</f>
        <v>12.34</v>
      </c>
      <c r="AE103" s="61">
        <f t="shared" si="153"/>
        <v>1018.1</v>
      </c>
      <c r="AF103" s="61">
        <f t="shared" si="153"/>
        <v>1295.7</v>
      </c>
      <c r="AG103" s="61">
        <f t="shared" si="153"/>
        <v>1851</v>
      </c>
      <c r="AH103" s="56">
        <f t="shared" ref="AH103:AH109" si="157">ROUNDDOWN(AI103*C103,1)</f>
        <v>609.6</v>
      </c>
      <c r="AI103" s="161">
        <f>RCFs!$C$23</f>
        <v>12.193</v>
      </c>
      <c r="AJ103" s="56">
        <f t="shared" ref="AJ103:AJ109" si="158">ROUND(AK103*C103,1)</f>
        <v>810</v>
      </c>
      <c r="AK103" s="161">
        <f>RCFs!$C$27</f>
        <v>16.2</v>
      </c>
      <c r="AL103" s="237">
        <f t="shared" ref="AL103:AL109" si="159">ROUNDDOWN(AM103*C103,1)</f>
        <v>641.20000000000005</v>
      </c>
      <c r="AM103" s="161">
        <f>RCFs!$C$33</f>
        <v>12.824999999999999</v>
      </c>
      <c r="AN103" s="61">
        <f t="shared" si="52"/>
        <v>961.8</v>
      </c>
      <c r="AO103" s="162">
        <f t="shared" ref="AO103:AO109" si="160">ROUNDDOWN(AP103*C103,1)</f>
        <v>646</v>
      </c>
      <c r="AP103" s="161">
        <f>RCFs!$C$35</f>
        <v>12.92</v>
      </c>
      <c r="AQ103" s="61">
        <f t="shared" si="85"/>
        <v>775.2</v>
      </c>
      <c r="AR103" s="61">
        <f t="shared" si="85"/>
        <v>872.1</v>
      </c>
      <c r="AS103" s="162">
        <f t="shared" si="64"/>
        <v>655.5</v>
      </c>
      <c r="AT103" s="161">
        <f>RCFs!$C$37</f>
        <v>13.11</v>
      </c>
      <c r="AU103" s="162">
        <f t="shared" si="64"/>
        <v>642.5</v>
      </c>
      <c r="AV103" s="161">
        <f>RCFs!$C$39</f>
        <v>12.85</v>
      </c>
      <c r="AW103" s="161">
        <f t="shared" ref="AW103" si="161">ROUNDDOWN(AX103*$C103,1)</f>
        <v>634.1</v>
      </c>
      <c r="AX103" s="161">
        <f>RCFs!$C$41</f>
        <v>12.682</v>
      </c>
      <c r="AY103" s="84"/>
      <c r="AZ103" s="84"/>
      <c r="BA103" s="84"/>
      <c r="BB103" s="84"/>
      <c r="BC103" s="84"/>
      <c r="BD103" s="84"/>
      <c r="BE103" s="84"/>
      <c r="BF103" s="84"/>
      <c r="BG103" s="84"/>
      <c r="BH103" s="84"/>
      <c r="BI103" s="85"/>
      <c r="BJ103" s="85"/>
      <c r="BK103" s="85"/>
      <c r="BL103" s="85"/>
      <c r="BM103" s="85"/>
      <c r="BN103" s="85"/>
      <c r="BO103" s="85"/>
      <c r="BP103" s="85"/>
      <c r="BQ103" s="85"/>
      <c r="BR103" s="85"/>
    </row>
    <row r="104" spans="1:70" s="86" customFormat="1" x14ac:dyDescent="0.2">
      <c r="A104" s="89" t="s">
        <v>157</v>
      </c>
      <c r="B104" s="90" t="s">
        <v>90</v>
      </c>
      <c r="C104" s="91">
        <v>8.4</v>
      </c>
      <c r="D104" s="56">
        <f t="shared" ref="D104:D109" si="162">ROUND(E104*C104,1)</f>
        <v>366.9</v>
      </c>
      <c r="E104" s="161">
        <f>RCFs!$C$43</f>
        <v>43.679000000000002</v>
      </c>
      <c r="F104" s="56">
        <f t="shared" ref="F104:F109" si="163">ROUND(G104*C104,1)</f>
        <v>105.5</v>
      </c>
      <c r="G104" s="161">
        <f>RCFs!$C$5</f>
        <v>12.563000000000001</v>
      </c>
      <c r="H104" s="56">
        <f t="shared" si="119"/>
        <v>105.5</v>
      </c>
      <c r="I104" s="161">
        <f>RCFs!$C$5</f>
        <v>12.563000000000001</v>
      </c>
      <c r="J104" s="65">
        <f t="shared" si="151"/>
        <v>116.1</v>
      </c>
      <c r="K104" s="65">
        <f t="shared" si="151"/>
        <v>142.5</v>
      </c>
      <c r="L104" s="65">
        <f t="shared" si="151"/>
        <v>158.30000000000001</v>
      </c>
      <c r="M104" s="65">
        <f t="shared" si="151"/>
        <v>211.1</v>
      </c>
      <c r="N104" s="65">
        <f t="shared" si="151"/>
        <v>226.9</v>
      </c>
      <c r="O104" s="56">
        <f t="shared" si="60"/>
        <v>103.6</v>
      </c>
      <c r="P104" s="55">
        <f>RCFs!$C$7</f>
        <v>12.33</v>
      </c>
      <c r="Q104" s="65">
        <f t="shared" si="87"/>
        <v>134.6</v>
      </c>
      <c r="R104" s="65">
        <f t="shared" si="87"/>
        <v>155.4</v>
      </c>
      <c r="S104" s="56">
        <f t="shared" si="120"/>
        <v>102.4</v>
      </c>
      <c r="T104" s="55">
        <v>12.199</v>
      </c>
      <c r="U104" s="56">
        <f t="shared" si="123"/>
        <v>102.5</v>
      </c>
      <c r="V104" s="161">
        <f t="shared" si="63"/>
        <v>12.199</v>
      </c>
      <c r="W104" s="65">
        <f t="shared" si="142"/>
        <v>112.7</v>
      </c>
      <c r="X104" s="65">
        <f t="shared" si="142"/>
        <v>140.4</v>
      </c>
      <c r="Y104" s="65">
        <f t="shared" si="142"/>
        <v>166</v>
      </c>
      <c r="Z104" s="65">
        <f t="shared" si="142"/>
        <v>150.6</v>
      </c>
      <c r="AA104" s="65">
        <f t="shared" si="133"/>
        <v>222.4</v>
      </c>
      <c r="AB104" s="65">
        <f t="shared" si="131"/>
        <v>307.39999999999998</v>
      </c>
      <c r="AC104" s="56">
        <f t="shared" si="116"/>
        <v>103.7</v>
      </c>
      <c r="AD104" s="55">
        <f>RCFs!$C$13</f>
        <v>12.34</v>
      </c>
      <c r="AE104" s="61">
        <f t="shared" si="153"/>
        <v>171.1</v>
      </c>
      <c r="AF104" s="61">
        <f t="shared" si="153"/>
        <v>217.8</v>
      </c>
      <c r="AG104" s="61">
        <f t="shared" si="153"/>
        <v>311.10000000000002</v>
      </c>
      <c r="AH104" s="56">
        <f t="shared" si="157"/>
        <v>102.4</v>
      </c>
      <c r="AI104" s="161">
        <f>RCFs!$C$23</f>
        <v>12.193</v>
      </c>
      <c r="AJ104" s="56">
        <f t="shared" si="158"/>
        <v>136.1</v>
      </c>
      <c r="AK104" s="161">
        <f>RCFs!$C$27</f>
        <v>16.2</v>
      </c>
      <c r="AL104" s="237">
        <f t="shared" si="159"/>
        <v>107.7</v>
      </c>
      <c r="AM104" s="161">
        <f>RCFs!$C$33</f>
        <v>12.824999999999999</v>
      </c>
      <c r="AN104" s="61">
        <f t="shared" ref="AN104:AN109" si="164">ROUNDDOWN(AL104*$AN$6,1)</f>
        <v>161.5</v>
      </c>
      <c r="AO104" s="162">
        <f t="shared" si="160"/>
        <v>108.5</v>
      </c>
      <c r="AP104" s="161">
        <f>RCFs!$C$35</f>
        <v>12.92</v>
      </c>
      <c r="AQ104" s="61">
        <f t="shared" si="85"/>
        <v>130.19999999999999</v>
      </c>
      <c r="AR104" s="61">
        <f t="shared" si="85"/>
        <v>146.4</v>
      </c>
      <c r="AS104" s="162">
        <f t="shared" si="64"/>
        <v>110.1</v>
      </c>
      <c r="AT104" s="161">
        <f>RCFs!$C$37</f>
        <v>13.11</v>
      </c>
      <c r="AU104" s="162">
        <f t="shared" si="64"/>
        <v>107.9</v>
      </c>
      <c r="AV104" s="161">
        <f>RCFs!$C$39</f>
        <v>12.85</v>
      </c>
      <c r="AW104" s="161">
        <f t="shared" ref="AW104" si="165">ROUNDDOWN(AX104*$C104,1)</f>
        <v>106.5</v>
      </c>
      <c r="AX104" s="161">
        <f>RCFs!$C$41</f>
        <v>12.682</v>
      </c>
      <c r="AY104" s="84"/>
      <c r="AZ104" s="84"/>
      <c r="BA104" s="84"/>
      <c r="BB104" s="84"/>
      <c r="BC104" s="84"/>
      <c r="BD104" s="84"/>
      <c r="BE104" s="84"/>
      <c r="BF104" s="84"/>
      <c r="BG104" s="84"/>
      <c r="BH104" s="84"/>
      <c r="BI104" s="85"/>
      <c r="BJ104" s="85"/>
      <c r="BK104" s="85"/>
      <c r="BL104" s="85"/>
      <c r="BM104" s="85"/>
      <c r="BN104" s="85"/>
      <c r="BO104" s="85"/>
      <c r="BP104" s="85"/>
      <c r="BQ104" s="85"/>
      <c r="BR104" s="85"/>
    </row>
    <row r="105" spans="1:70" s="86" customFormat="1" x14ac:dyDescent="0.2">
      <c r="A105" s="89" t="s">
        <v>158</v>
      </c>
      <c r="B105" s="90" t="s">
        <v>91</v>
      </c>
      <c r="C105" s="91">
        <v>32.6</v>
      </c>
      <c r="D105" s="56">
        <f t="shared" si="162"/>
        <v>1423.9</v>
      </c>
      <c r="E105" s="161">
        <f>RCFs!$C$43</f>
        <v>43.679000000000002</v>
      </c>
      <c r="F105" s="56">
        <f t="shared" si="163"/>
        <v>409.6</v>
      </c>
      <c r="G105" s="161">
        <f>RCFs!$C$5</f>
        <v>12.563000000000001</v>
      </c>
      <c r="H105" s="56">
        <f t="shared" si="119"/>
        <v>409.6</v>
      </c>
      <c r="I105" s="161">
        <f>RCFs!$C$5</f>
        <v>12.563000000000001</v>
      </c>
      <c r="J105" s="65">
        <f t="shared" si="151"/>
        <v>450.5</v>
      </c>
      <c r="K105" s="65">
        <f t="shared" si="151"/>
        <v>552.9</v>
      </c>
      <c r="L105" s="65">
        <f t="shared" si="151"/>
        <v>614.29999999999995</v>
      </c>
      <c r="M105" s="65">
        <f t="shared" si="151"/>
        <v>819.1</v>
      </c>
      <c r="N105" s="65">
        <f t="shared" si="151"/>
        <v>880.5</v>
      </c>
      <c r="O105" s="56">
        <f t="shared" ref="O105:O109" si="166">ROUND(P105*C105,1)</f>
        <v>402</v>
      </c>
      <c r="P105" s="55">
        <f>RCFs!$C$7</f>
        <v>12.33</v>
      </c>
      <c r="Q105" s="65">
        <f t="shared" si="87"/>
        <v>522.6</v>
      </c>
      <c r="R105" s="65">
        <f t="shared" si="87"/>
        <v>603</v>
      </c>
      <c r="S105" s="56">
        <f t="shared" si="120"/>
        <v>397.6</v>
      </c>
      <c r="T105" s="55">
        <v>12.199</v>
      </c>
      <c r="U105" s="56">
        <f t="shared" si="123"/>
        <v>397.7</v>
      </c>
      <c r="V105" s="161">
        <f t="shared" ref="V105:V109" si="167">T105</f>
        <v>12.199</v>
      </c>
      <c r="W105" s="65">
        <f t="shared" si="142"/>
        <v>437.5</v>
      </c>
      <c r="X105" s="65">
        <f t="shared" si="142"/>
        <v>544.79999999999995</v>
      </c>
      <c r="Y105" s="65">
        <f t="shared" si="142"/>
        <v>644.29999999999995</v>
      </c>
      <c r="Z105" s="65">
        <f t="shared" si="142"/>
        <v>584.6</v>
      </c>
      <c r="AA105" s="65">
        <f t="shared" si="133"/>
        <v>863</v>
      </c>
      <c r="AB105" s="65">
        <f t="shared" si="131"/>
        <v>1193.0999999999999</v>
      </c>
      <c r="AC105" s="56">
        <f t="shared" si="116"/>
        <v>402.3</v>
      </c>
      <c r="AD105" s="55">
        <f>RCFs!$C$13</f>
        <v>12.34</v>
      </c>
      <c r="AE105" s="61">
        <f t="shared" si="153"/>
        <v>663.8</v>
      </c>
      <c r="AF105" s="61">
        <f t="shared" si="153"/>
        <v>844.8</v>
      </c>
      <c r="AG105" s="61">
        <f t="shared" si="153"/>
        <v>1206.9000000000001</v>
      </c>
      <c r="AH105" s="56">
        <f t="shared" si="157"/>
        <v>397.4</v>
      </c>
      <c r="AI105" s="161">
        <f>RCFs!$C$23</f>
        <v>12.193</v>
      </c>
      <c r="AJ105" s="56">
        <f t="shared" si="158"/>
        <v>528.1</v>
      </c>
      <c r="AK105" s="161">
        <f>RCFs!$C$27</f>
        <v>16.2</v>
      </c>
      <c r="AL105" s="237">
        <f t="shared" si="159"/>
        <v>418</v>
      </c>
      <c r="AM105" s="161">
        <f>RCFs!$C$33</f>
        <v>12.824999999999999</v>
      </c>
      <c r="AN105" s="61">
        <f t="shared" si="164"/>
        <v>627</v>
      </c>
      <c r="AO105" s="162">
        <f t="shared" si="160"/>
        <v>421.1</v>
      </c>
      <c r="AP105" s="161">
        <f>RCFs!$C$35</f>
        <v>12.92</v>
      </c>
      <c r="AQ105" s="61">
        <f t="shared" si="85"/>
        <v>505.3</v>
      </c>
      <c r="AR105" s="61">
        <f t="shared" si="85"/>
        <v>568.4</v>
      </c>
      <c r="AS105" s="162">
        <f t="shared" ref="AS105:AU109" si="168">ROUNDDOWN(AT105*$C105,1)</f>
        <v>427.3</v>
      </c>
      <c r="AT105" s="161">
        <f>RCFs!$C$37</f>
        <v>13.11</v>
      </c>
      <c r="AU105" s="162">
        <f t="shared" si="168"/>
        <v>418.9</v>
      </c>
      <c r="AV105" s="161">
        <f>RCFs!$C$39</f>
        <v>12.85</v>
      </c>
      <c r="AW105" s="161">
        <f t="shared" ref="AW105" si="169">ROUNDDOWN(AX105*$C105,1)</f>
        <v>413.4</v>
      </c>
      <c r="AX105" s="161">
        <f>RCFs!$C$41</f>
        <v>12.682</v>
      </c>
      <c r="AY105" s="84"/>
      <c r="AZ105" s="84"/>
      <c r="BA105" s="84"/>
      <c r="BB105" s="84"/>
      <c r="BC105" s="84"/>
      <c r="BD105" s="84"/>
      <c r="BE105" s="84"/>
      <c r="BF105" s="84"/>
      <c r="BG105" s="84"/>
      <c r="BH105" s="84"/>
      <c r="BI105" s="85"/>
      <c r="BJ105" s="85"/>
      <c r="BK105" s="85"/>
      <c r="BL105" s="85"/>
      <c r="BM105" s="85"/>
      <c r="BN105" s="85"/>
      <c r="BO105" s="85"/>
      <c r="BP105" s="85"/>
      <c r="BQ105" s="85"/>
      <c r="BR105" s="85"/>
    </row>
    <row r="106" spans="1:70" s="86" customFormat="1" x14ac:dyDescent="0.2">
      <c r="A106" s="92" t="s">
        <v>129</v>
      </c>
      <c r="B106" s="90" t="s">
        <v>74</v>
      </c>
      <c r="C106" s="91">
        <v>9</v>
      </c>
      <c r="D106" s="93">
        <f t="shared" si="162"/>
        <v>114.1</v>
      </c>
      <c r="E106" s="94">
        <f>AX106</f>
        <v>12.682</v>
      </c>
      <c r="F106" s="56">
        <f t="shared" si="163"/>
        <v>113.1</v>
      </c>
      <c r="G106" s="161">
        <f>RCFs!$C$5</f>
        <v>12.563000000000001</v>
      </c>
      <c r="H106" s="56">
        <f t="shared" si="119"/>
        <v>113.1</v>
      </c>
      <c r="I106" s="161">
        <f>RCFs!$C$5</f>
        <v>12.563000000000001</v>
      </c>
      <c r="J106" s="65">
        <f t="shared" si="151"/>
        <v>124.4</v>
      </c>
      <c r="K106" s="65">
        <f t="shared" si="151"/>
        <v>152.6</v>
      </c>
      <c r="L106" s="65">
        <f t="shared" si="151"/>
        <v>169.6</v>
      </c>
      <c r="M106" s="65">
        <f t="shared" si="151"/>
        <v>226.1</v>
      </c>
      <c r="N106" s="65">
        <f t="shared" si="151"/>
        <v>243.1</v>
      </c>
      <c r="O106" s="56">
        <f t="shared" si="166"/>
        <v>111</v>
      </c>
      <c r="P106" s="55">
        <f>RCFs!$C$7</f>
        <v>12.33</v>
      </c>
      <c r="Q106" s="65">
        <f t="shared" si="87"/>
        <v>144.30000000000001</v>
      </c>
      <c r="R106" s="65">
        <f t="shared" si="87"/>
        <v>166.5</v>
      </c>
      <c r="S106" s="56">
        <f t="shared" si="120"/>
        <v>109.7</v>
      </c>
      <c r="T106" s="55">
        <v>12.199</v>
      </c>
      <c r="U106" s="56">
        <f t="shared" si="123"/>
        <v>109.8</v>
      </c>
      <c r="V106" s="161">
        <f t="shared" si="167"/>
        <v>12.199</v>
      </c>
      <c r="W106" s="65">
        <f t="shared" si="142"/>
        <v>120.8</v>
      </c>
      <c r="X106" s="65">
        <f t="shared" si="142"/>
        <v>150.4</v>
      </c>
      <c r="Y106" s="65">
        <f t="shared" si="142"/>
        <v>177.9</v>
      </c>
      <c r="Z106" s="65">
        <f t="shared" si="142"/>
        <v>161.4</v>
      </c>
      <c r="AA106" s="65">
        <f t="shared" si="133"/>
        <v>238.2</v>
      </c>
      <c r="AB106" s="65">
        <f t="shared" si="131"/>
        <v>329.4</v>
      </c>
      <c r="AC106" s="56">
        <f t="shared" ref="AC106:AC109" si="170">ROUND(AD106*C106,1)</f>
        <v>111.1</v>
      </c>
      <c r="AD106" s="55">
        <f>RCFs!$C$13</f>
        <v>12.34</v>
      </c>
      <c r="AE106" s="61">
        <f t="shared" si="153"/>
        <v>183.3</v>
      </c>
      <c r="AF106" s="61">
        <f t="shared" si="153"/>
        <v>233.3</v>
      </c>
      <c r="AG106" s="61">
        <f t="shared" si="153"/>
        <v>333.3</v>
      </c>
      <c r="AH106" s="56">
        <f t="shared" si="157"/>
        <v>109.7</v>
      </c>
      <c r="AI106" s="161">
        <f>RCFs!$C$23</f>
        <v>12.193</v>
      </c>
      <c r="AJ106" s="56">
        <f t="shared" si="158"/>
        <v>145.80000000000001</v>
      </c>
      <c r="AK106" s="161">
        <f>RCFs!$C$27</f>
        <v>16.2</v>
      </c>
      <c r="AL106" s="237">
        <f t="shared" si="159"/>
        <v>115.4</v>
      </c>
      <c r="AM106" s="161">
        <f>RCFs!$C$33</f>
        <v>12.824999999999999</v>
      </c>
      <c r="AN106" s="61">
        <f t="shared" si="164"/>
        <v>173.1</v>
      </c>
      <c r="AO106" s="162">
        <f t="shared" si="160"/>
        <v>116.2</v>
      </c>
      <c r="AP106" s="161">
        <f>RCFs!$C$35</f>
        <v>12.92</v>
      </c>
      <c r="AQ106" s="61">
        <f t="shared" si="85"/>
        <v>139.4</v>
      </c>
      <c r="AR106" s="61">
        <f t="shared" si="85"/>
        <v>156.80000000000001</v>
      </c>
      <c r="AS106" s="162">
        <f t="shared" si="168"/>
        <v>117.9</v>
      </c>
      <c r="AT106" s="161">
        <f>RCFs!$C$37</f>
        <v>13.11</v>
      </c>
      <c r="AU106" s="162">
        <f t="shared" si="168"/>
        <v>115.6</v>
      </c>
      <c r="AV106" s="161">
        <f>RCFs!$C$39</f>
        <v>12.85</v>
      </c>
      <c r="AW106" s="161">
        <f t="shared" ref="AW106" si="171">ROUNDDOWN(AX106*$C106,1)</f>
        <v>114.1</v>
      </c>
      <c r="AX106" s="161">
        <f>RCFs!$C$41</f>
        <v>12.682</v>
      </c>
      <c r="AY106" s="84"/>
      <c r="AZ106" s="84"/>
      <c r="BA106" s="84"/>
      <c r="BB106" s="84"/>
      <c r="BC106" s="84"/>
      <c r="BD106" s="84"/>
      <c r="BE106" s="84"/>
      <c r="BF106" s="84"/>
      <c r="BG106" s="84"/>
      <c r="BH106" s="84"/>
      <c r="BI106" s="85"/>
      <c r="BJ106" s="85"/>
      <c r="BK106" s="85"/>
      <c r="BL106" s="85"/>
      <c r="BM106" s="85"/>
      <c r="BN106" s="85"/>
      <c r="BO106" s="85"/>
      <c r="BP106" s="85"/>
      <c r="BQ106" s="85"/>
      <c r="BR106" s="85"/>
    </row>
    <row r="107" spans="1:70" s="86" customFormat="1" x14ac:dyDescent="0.2">
      <c r="A107" s="92" t="s">
        <v>130</v>
      </c>
      <c r="B107" s="90" t="s">
        <v>75</v>
      </c>
      <c r="C107" s="91">
        <v>13</v>
      </c>
      <c r="D107" s="93">
        <f t="shared" si="162"/>
        <v>164.9</v>
      </c>
      <c r="E107" s="94">
        <f>AX107</f>
        <v>12.682</v>
      </c>
      <c r="F107" s="56">
        <f t="shared" si="163"/>
        <v>163.30000000000001</v>
      </c>
      <c r="G107" s="161">
        <f>RCFs!$C$5</f>
        <v>12.563000000000001</v>
      </c>
      <c r="H107" s="56">
        <f t="shared" si="119"/>
        <v>163.30000000000001</v>
      </c>
      <c r="I107" s="161">
        <f>RCFs!$C$5</f>
        <v>12.563000000000001</v>
      </c>
      <c r="J107" s="65">
        <f t="shared" si="151"/>
        <v>179.7</v>
      </c>
      <c r="K107" s="65">
        <f t="shared" si="151"/>
        <v>220.5</v>
      </c>
      <c r="L107" s="65">
        <f t="shared" si="151"/>
        <v>245</v>
      </c>
      <c r="M107" s="65">
        <f t="shared" si="151"/>
        <v>326.60000000000002</v>
      </c>
      <c r="N107" s="65">
        <f t="shared" si="151"/>
        <v>351.1</v>
      </c>
      <c r="O107" s="56">
        <f t="shared" si="166"/>
        <v>160.30000000000001</v>
      </c>
      <c r="P107" s="55">
        <f>RCFs!$C$7</f>
        <v>12.33</v>
      </c>
      <c r="Q107" s="65">
        <f t="shared" si="87"/>
        <v>208.3</v>
      </c>
      <c r="R107" s="65">
        <f t="shared" si="87"/>
        <v>240.4</v>
      </c>
      <c r="S107" s="56">
        <f t="shared" si="120"/>
        <v>158.5</v>
      </c>
      <c r="T107" s="55">
        <v>12.199</v>
      </c>
      <c r="U107" s="56">
        <f t="shared" si="123"/>
        <v>158.6</v>
      </c>
      <c r="V107" s="161">
        <f t="shared" si="167"/>
        <v>12.199</v>
      </c>
      <c r="W107" s="65">
        <f t="shared" si="142"/>
        <v>174.4</v>
      </c>
      <c r="X107" s="65">
        <f t="shared" si="142"/>
        <v>217.3</v>
      </c>
      <c r="Y107" s="65">
        <f t="shared" si="142"/>
        <v>256.89999999999998</v>
      </c>
      <c r="Z107" s="65">
        <f t="shared" si="142"/>
        <v>233.1</v>
      </c>
      <c r="AA107" s="65">
        <f t="shared" si="133"/>
        <v>344.1</v>
      </c>
      <c r="AB107" s="65">
        <f t="shared" si="131"/>
        <v>475.8</v>
      </c>
      <c r="AC107" s="56">
        <f t="shared" si="170"/>
        <v>160.4</v>
      </c>
      <c r="AD107" s="55">
        <f>RCFs!$C$13</f>
        <v>12.34</v>
      </c>
      <c r="AE107" s="61">
        <f t="shared" si="153"/>
        <v>264.7</v>
      </c>
      <c r="AF107" s="61">
        <f t="shared" si="153"/>
        <v>336.8</v>
      </c>
      <c r="AG107" s="61">
        <f t="shared" si="153"/>
        <v>481.2</v>
      </c>
      <c r="AH107" s="56">
        <f t="shared" si="157"/>
        <v>158.5</v>
      </c>
      <c r="AI107" s="161">
        <f>RCFs!$C$23</f>
        <v>12.193</v>
      </c>
      <c r="AJ107" s="56">
        <f t="shared" si="158"/>
        <v>210.6</v>
      </c>
      <c r="AK107" s="161">
        <f>RCFs!$C$27</f>
        <v>16.2</v>
      </c>
      <c r="AL107" s="237">
        <f t="shared" si="159"/>
        <v>166.7</v>
      </c>
      <c r="AM107" s="161">
        <f>RCFs!$C$33</f>
        <v>12.824999999999999</v>
      </c>
      <c r="AN107" s="61">
        <f t="shared" si="164"/>
        <v>250</v>
      </c>
      <c r="AO107" s="162">
        <f t="shared" si="160"/>
        <v>167.9</v>
      </c>
      <c r="AP107" s="161">
        <f>RCFs!$C$35</f>
        <v>12.92</v>
      </c>
      <c r="AQ107" s="61">
        <f t="shared" si="85"/>
        <v>201.4</v>
      </c>
      <c r="AR107" s="61">
        <f t="shared" si="85"/>
        <v>226.6</v>
      </c>
      <c r="AS107" s="162">
        <f t="shared" si="168"/>
        <v>170.4</v>
      </c>
      <c r="AT107" s="161">
        <f>RCFs!$C$37</f>
        <v>13.11</v>
      </c>
      <c r="AU107" s="162">
        <f t="shared" si="168"/>
        <v>167</v>
      </c>
      <c r="AV107" s="161">
        <f>RCFs!$C$39</f>
        <v>12.85</v>
      </c>
      <c r="AW107" s="161">
        <f t="shared" ref="AW107" si="172">ROUNDDOWN(AX107*$C107,1)</f>
        <v>164.8</v>
      </c>
      <c r="AX107" s="161">
        <f>RCFs!$C$41</f>
        <v>12.682</v>
      </c>
      <c r="AY107" s="84"/>
      <c r="AZ107" s="84"/>
      <c r="BA107" s="84"/>
      <c r="BB107" s="84"/>
      <c r="BC107" s="84"/>
      <c r="BD107" s="84"/>
      <c r="BE107" s="84"/>
      <c r="BF107" s="84"/>
      <c r="BG107" s="84"/>
      <c r="BH107" s="84"/>
      <c r="BI107" s="85"/>
      <c r="BJ107" s="85"/>
      <c r="BK107" s="85"/>
      <c r="BL107" s="85"/>
      <c r="BM107" s="85"/>
      <c r="BN107" s="85"/>
      <c r="BO107" s="85"/>
      <c r="BP107" s="85"/>
      <c r="BQ107" s="85"/>
      <c r="BR107" s="85"/>
    </row>
    <row r="108" spans="1:70" s="86" customFormat="1" x14ac:dyDescent="0.2">
      <c r="A108" s="92" t="s">
        <v>131</v>
      </c>
      <c r="B108" s="90" t="s">
        <v>86</v>
      </c>
      <c r="C108" s="91">
        <v>50</v>
      </c>
      <c r="D108" s="93">
        <f t="shared" si="162"/>
        <v>604.5</v>
      </c>
      <c r="E108" s="94">
        <f>AX108</f>
        <v>12.089</v>
      </c>
      <c r="F108" s="56">
        <f t="shared" si="163"/>
        <v>598.79999999999995</v>
      </c>
      <c r="G108" s="161">
        <f>RCFs!$F$5</f>
        <v>11.975</v>
      </c>
      <c r="H108" s="56">
        <f t="shared" si="119"/>
        <v>598.79999999999995</v>
      </c>
      <c r="I108" s="161">
        <f>RCFs!$F$5</f>
        <v>11.975</v>
      </c>
      <c r="J108" s="65">
        <f t="shared" si="151"/>
        <v>658.6</v>
      </c>
      <c r="K108" s="65">
        <f t="shared" si="151"/>
        <v>808.3</v>
      </c>
      <c r="L108" s="65">
        <f t="shared" si="151"/>
        <v>898.1</v>
      </c>
      <c r="M108" s="65">
        <f t="shared" si="151"/>
        <v>1197.5</v>
      </c>
      <c r="N108" s="65">
        <f t="shared" si="151"/>
        <v>1287.3</v>
      </c>
      <c r="O108" s="56">
        <f t="shared" si="166"/>
        <v>590</v>
      </c>
      <c r="P108" s="55">
        <f>RCFs!$F$7</f>
        <v>11.8</v>
      </c>
      <c r="Q108" s="65">
        <f t="shared" si="87"/>
        <v>767</v>
      </c>
      <c r="R108" s="65">
        <f t="shared" si="87"/>
        <v>885</v>
      </c>
      <c r="S108" s="56">
        <f t="shared" si="120"/>
        <v>581.4</v>
      </c>
      <c r="T108" s="55">
        <v>11.629</v>
      </c>
      <c r="U108" s="56">
        <f t="shared" si="123"/>
        <v>581.5</v>
      </c>
      <c r="V108" s="161">
        <f t="shared" si="167"/>
        <v>11.629</v>
      </c>
      <c r="W108" s="65">
        <f t="shared" si="142"/>
        <v>639.6</v>
      </c>
      <c r="X108" s="65">
        <f t="shared" si="142"/>
        <v>796.6</v>
      </c>
      <c r="Y108" s="65">
        <f t="shared" si="142"/>
        <v>941.9</v>
      </c>
      <c r="Z108" s="65">
        <f t="shared" si="142"/>
        <v>854.7</v>
      </c>
      <c r="AA108" s="65">
        <f t="shared" si="133"/>
        <v>1261.7</v>
      </c>
      <c r="AB108" s="65">
        <f t="shared" si="131"/>
        <v>1744.4</v>
      </c>
      <c r="AC108" s="56">
        <f t="shared" si="170"/>
        <v>589</v>
      </c>
      <c r="AD108" s="55">
        <f>RCFs!$F$13</f>
        <v>11.78</v>
      </c>
      <c r="AE108" s="61">
        <f t="shared" si="153"/>
        <v>971.9</v>
      </c>
      <c r="AF108" s="61">
        <f t="shared" si="153"/>
        <v>1236.9000000000001</v>
      </c>
      <c r="AG108" s="61">
        <f t="shared" si="153"/>
        <v>1767</v>
      </c>
      <c r="AH108" s="56">
        <f t="shared" si="157"/>
        <v>581.6</v>
      </c>
      <c r="AI108" s="161">
        <f>RCFs!$F$23</f>
        <v>11.632</v>
      </c>
      <c r="AJ108" s="56">
        <f t="shared" si="158"/>
        <v>772</v>
      </c>
      <c r="AK108" s="161">
        <f>RCFs!$F$27</f>
        <v>15.44</v>
      </c>
      <c r="AL108" s="237">
        <f t="shared" si="159"/>
        <v>611.20000000000005</v>
      </c>
      <c r="AM108" s="161">
        <f>RCFs!$F$33</f>
        <v>12.225</v>
      </c>
      <c r="AN108" s="61">
        <f t="shared" si="164"/>
        <v>916.8</v>
      </c>
      <c r="AO108" s="162">
        <f t="shared" si="160"/>
        <v>604.4</v>
      </c>
      <c r="AP108" s="161">
        <f>RCFs!$F$41</f>
        <v>12.089</v>
      </c>
      <c r="AQ108" s="61">
        <f t="shared" si="85"/>
        <v>725.2</v>
      </c>
      <c r="AR108" s="61">
        <f t="shared" si="85"/>
        <v>815.9</v>
      </c>
      <c r="AS108" s="162">
        <f t="shared" si="168"/>
        <v>612.5</v>
      </c>
      <c r="AT108" s="161">
        <f>RCFs!$F$37</f>
        <v>12.25</v>
      </c>
      <c r="AU108" s="162">
        <f t="shared" si="168"/>
        <v>612.5</v>
      </c>
      <c r="AV108" s="161">
        <f>RCFs!$F$39</f>
        <v>12.25</v>
      </c>
      <c r="AW108" s="161">
        <f t="shared" ref="AW108" si="173">ROUNDDOWN(AX108*$C108,1)</f>
        <v>604.4</v>
      </c>
      <c r="AX108" s="161">
        <f>RCFs!$F$41</f>
        <v>12.089</v>
      </c>
      <c r="AY108" s="84"/>
      <c r="AZ108" s="84"/>
      <c r="BA108" s="84"/>
      <c r="BB108" s="84"/>
      <c r="BC108" s="84"/>
      <c r="BD108" s="84"/>
      <c r="BE108" s="84"/>
      <c r="BF108" s="84"/>
      <c r="BG108" s="84"/>
      <c r="BH108" s="84"/>
      <c r="BI108" s="85"/>
      <c r="BJ108" s="85"/>
      <c r="BK108" s="85"/>
      <c r="BL108" s="85"/>
      <c r="BM108" s="85"/>
      <c r="BN108" s="85"/>
      <c r="BO108" s="85"/>
      <c r="BP108" s="85"/>
      <c r="BQ108" s="85"/>
      <c r="BR108" s="85"/>
    </row>
    <row r="109" spans="1:70" s="86" customFormat="1" x14ac:dyDescent="0.2">
      <c r="A109" s="92" t="s">
        <v>132</v>
      </c>
      <c r="B109" s="90" t="s">
        <v>87</v>
      </c>
      <c r="C109" s="91">
        <v>50</v>
      </c>
      <c r="D109" s="93">
        <f t="shared" si="162"/>
        <v>604.5</v>
      </c>
      <c r="E109" s="94">
        <f>AX109</f>
        <v>12.089</v>
      </c>
      <c r="F109" s="56">
        <f t="shared" si="163"/>
        <v>598.79999999999995</v>
      </c>
      <c r="G109" s="161">
        <f>RCFs!$F$5</f>
        <v>11.975</v>
      </c>
      <c r="H109" s="56">
        <f t="shared" si="119"/>
        <v>598.79999999999995</v>
      </c>
      <c r="I109" s="161">
        <f>RCFs!$F$5</f>
        <v>11.975</v>
      </c>
      <c r="J109" s="65">
        <f t="shared" si="151"/>
        <v>658.6</v>
      </c>
      <c r="K109" s="65">
        <f t="shared" si="151"/>
        <v>808.3</v>
      </c>
      <c r="L109" s="65">
        <f t="shared" si="151"/>
        <v>898.1</v>
      </c>
      <c r="M109" s="65">
        <f t="shared" si="151"/>
        <v>1197.5</v>
      </c>
      <c r="N109" s="65">
        <f t="shared" si="151"/>
        <v>1287.3</v>
      </c>
      <c r="O109" s="56">
        <f t="shared" si="166"/>
        <v>590</v>
      </c>
      <c r="P109" s="55">
        <f>RCFs!$F$7</f>
        <v>11.8</v>
      </c>
      <c r="Q109" s="65">
        <f t="shared" si="87"/>
        <v>767</v>
      </c>
      <c r="R109" s="65">
        <f t="shared" si="87"/>
        <v>885</v>
      </c>
      <c r="S109" s="56">
        <f t="shared" si="120"/>
        <v>581.4</v>
      </c>
      <c r="T109" s="55">
        <v>11.629</v>
      </c>
      <c r="U109" s="56">
        <f t="shared" si="123"/>
        <v>581.5</v>
      </c>
      <c r="V109" s="161">
        <f t="shared" si="167"/>
        <v>11.629</v>
      </c>
      <c r="W109" s="65">
        <f t="shared" si="142"/>
        <v>639.6</v>
      </c>
      <c r="X109" s="65">
        <f t="shared" si="142"/>
        <v>796.6</v>
      </c>
      <c r="Y109" s="65">
        <f t="shared" si="142"/>
        <v>941.9</v>
      </c>
      <c r="Z109" s="65">
        <f t="shared" si="142"/>
        <v>854.7</v>
      </c>
      <c r="AA109" s="65">
        <f t="shared" si="133"/>
        <v>1261.7</v>
      </c>
      <c r="AB109" s="65">
        <f t="shared" si="131"/>
        <v>1744.4</v>
      </c>
      <c r="AC109" s="56">
        <f t="shared" si="170"/>
        <v>589</v>
      </c>
      <c r="AD109" s="55">
        <f>RCFs!$F$13</f>
        <v>11.78</v>
      </c>
      <c r="AE109" s="61">
        <f t="shared" si="153"/>
        <v>971.9</v>
      </c>
      <c r="AF109" s="61">
        <f t="shared" si="153"/>
        <v>1236.9000000000001</v>
      </c>
      <c r="AG109" s="61">
        <f t="shared" si="153"/>
        <v>1767</v>
      </c>
      <c r="AH109" s="56">
        <f t="shared" si="157"/>
        <v>581.6</v>
      </c>
      <c r="AI109" s="161">
        <f>RCFs!$F$23</f>
        <v>11.632</v>
      </c>
      <c r="AJ109" s="56">
        <f t="shared" si="158"/>
        <v>772</v>
      </c>
      <c r="AK109" s="161">
        <f>RCFs!$F$27</f>
        <v>15.44</v>
      </c>
      <c r="AL109" s="237">
        <f t="shared" si="159"/>
        <v>611.20000000000005</v>
      </c>
      <c r="AM109" s="161">
        <f>RCFs!$F$33</f>
        <v>12.225</v>
      </c>
      <c r="AN109" s="61">
        <f t="shared" si="164"/>
        <v>916.8</v>
      </c>
      <c r="AO109" s="162">
        <f t="shared" si="160"/>
        <v>604.4</v>
      </c>
      <c r="AP109" s="161">
        <f>RCFs!$F$41</f>
        <v>12.089</v>
      </c>
      <c r="AQ109" s="61">
        <f t="shared" si="85"/>
        <v>725.2</v>
      </c>
      <c r="AR109" s="61">
        <f t="shared" si="85"/>
        <v>815.9</v>
      </c>
      <c r="AS109" s="162">
        <f t="shared" si="168"/>
        <v>612.5</v>
      </c>
      <c r="AT109" s="161">
        <f>RCFs!$F$37</f>
        <v>12.25</v>
      </c>
      <c r="AU109" s="162">
        <f t="shared" si="168"/>
        <v>612.5</v>
      </c>
      <c r="AV109" s="161">
        <f>RCFs!$F$39</f>
        <v>12.25</v>
      </c>
      <c r="AW109" s="161">
        <f t="shared" ref="AW109" si="174">ROUNDDOWN(AX109*$C109,1)</f>
        <v>604.4</v>
      </c>
      <c r="AX109" s="161">
        <f>RCFs!$F$41</f>
        <v>12.089</v>
      </c>
      <c r="AY109" s="84"/>
      <c r="AZ109" s="84"/>
      <c r="BA109" s="84"/>
      <c r="BB109" s="84"/>
      <c r="BC109" s="84"/>
      <c r="BD109" s="84"/>
      <c r="BE109" s="84"/>
      <c r="BF109" s="84"/>
      <c r="BG109" s="84"/>
      <c r="BH109" s="84"/>
      <c r="BI109" s="85"/>
      <c r="BJ109" s="85"/>
      <c r="BK109" s="85"/>
      <c r="BL109" s="85"/>
      <c r="BM109" s="85"/>
      <c r="BN109" s="85"/>
      <c r="BO109" s="85"/>
      <c r="BP109" s="85"/>
      <c r="BQ109" s="85"/>
      <c r="BR109" s="85"/>
    </row>
    <row r="110" spans="1:70" x14ac:dyDescent="0.2">
      <c r="A110" s="95"/>
      <c r="B110" s="96"/>
      <c r="C110" s="97"/>
      <c r="D110" s="72"/>
      <c r="E110" s="73"/>
      <c r="F110" s="73"/>
      <c r="G110" s="73"/>
      <c r="H110" s="73"/>
      <c r="I110" s="73"/>
      <c r="J110" s="65"/>
      <c r="K110" s="65"/>
      <c r="L110" s="65"/>
      <c r="M110" s="65"/>
      <c r="N110" s="65"/>
      <c r="O110" s="72"/>
      <c r="P110" s="73"/>
      <c r="Q110" s="176"/>
      <c r="R110" s="176"/>
      <c r="S110" s="72"/>
      <c r="T110" s="73"/>
      <c r="U110" s="72"/>
      <c r="V110" s="73"/>
      <c r="W110" s="98"/>
      <c r="X110" s="98"/>
      <c r="Y110" s="98"/>
      <c r="Z110" s="98"/>
      <c r="AA110" s="98"/>
      <c r="AB110" s="98"/>
      <c r="AC110" s="72"/>
      <c r="AD110" s="72"/>
      <c r="AE110" s="75"/>
      <c r="AF110" s="75"/>
      <c r="AG110" s="75"/>
      <c r="AH110" s="72"/>
      <c r="AI110" s="73"/>
      <c r="AJ110" s="73"/>
      <c r="AK110" s="73"/>
      <c r="AL110" s="235"/>
      <c r="AM110" s="73"/>
      <c r="AN110" s="75"/>
      <c r="AO110" s="72"/>
      <c r="AP110" s="73"/>
      <c r="AQ110" s="75"/>
      <c r="AR110" s="75"/>
      <c r="AS110" s="72"/>
      <c r="AT110" s="73"/>
      <c r="AU110" s="72"/>
      <c r="AV110" s="73"/>
      <c r="AW110" s="72"/>
      <c r="AX110" s="73"/>
    </row>
    <row r="111" spans="1:70" x14ac:dyDescent="0.2">
      <c r="A111" s="99"/>
      <c r="B111" s="100" t="s">
        <v>120</v>
      </c>
      <c r="C111" s="35"/>
      <c r="D111" s="36"/>
      <c r="E111" s="37"/>
      <c r="F111" s="37"/>
      <c r="G111" s="37"/>
      <c r="H111" s="37"/>
      <c r="I111" s="37"/>
      <c r="J111" s="37"/>
      <c r="K111" s="37"/>
      <c r="L111" s="37"/>
      <c r="M111" s="37"/>
      <c r="N111" s="37"/>
      <c r="O111" s="36"/>
      <c r="P111" s="37"/>
      <c r="Q111" s="37"/>
      <c r="R111" s="37"/>
      <c r="S111" s="36"/>
      <c r="T111" s="37"/>
      <c r="U111" s="36"/>
      <c r="V111" s="37"/>
      <c r="W111" s="36"/>
      <c r="X111" s="36"/>
      <c r="Y111" s="36"/>
      <c r="Z111" s="101"/>
      <c r="AA111" s="101"/>
      <c r="AB111" s="102"/>
      <c r="AC111" s="36"/>
      <c r="AD111" s="36"/>
      <c r="AE111" s="36"/>
      <c r="AF111" s="36"/>
      <c r="AG111" s="41"/>
      <c r="AH111" s="36"/>
      <c r="AI111" s="37"/>
      <c r="AJ111" s="37"/>
      <c r="AK111" s="37"/>
      <c r="AL111" s="229"/>
      <c r="AM111" s="37"/>
      <c r="AN111" s="41"/>
      <c r="AO111" s="36"/>
      <c r="AP111" s="37"/>
      <c r="AQ111" s="41"/>
      <c r="AR111" s="41"/>
      <c r="AS111" s="36"/>
      <c r="AT111" s="37"/>
      <c r="AU111" s="36"/>
      <c r="AV111" s="37"/>
      <c r="AW111" s="37"/>
      <c r="AX111" s="37"/>
    </row>
    <row r="112" spans="1:70" s="67" customFormat="1" x14ac:dyDescent="0.2">
      <c r="A112" s="103"/>
      <c r="B112" s="104"/>
      <c r="C112" s="78"/>
      <c r="D112" s="47"/>
      <c r="E112" s="79"/>
      <c r="F112" s="79"/>
      <c r="G112" s="79"/>
      <c r="H112" s="79"/>
      <c r="I112" s="79"/>
      <c r="J112" s="65"/>
      <c r="K112" s="65"/>
      <c r="L112" s="65"/>
      <c r="M112" s="65"/>
      <c r="N112" s="65"/>
      <c r="O112" s="47"/>
      <c r="P112" s="79"/>
      <c r="Q112" s="175"/>
      <c r="R112" s="175"/>
      <c r="S112" s="47"/>
      <c r="T112" s="79"/>
      <c r="U112" s="47"/>
      <c r="V112" s="79"/>
      <c r="W112" s="49"/>
      <c r="X112" s="49"/>
      <c r="Y112" s="49"/>
      <c r="Z112" s="49"/>
      <c r="AA112" s="49"/>
      <c r="AB112" s="49"/>
      <c r="AC112" s="47"/>
      <c r="AD112" s="47"/>
      <c r="AE112" s="81"/>
      <c r="AF112" s="81"/>
      <c r="AG112" s="81"/>
      <c r="AH112" s="47"/>
      <c r="AI112" s="79"/>
      <c r="AJ112" s="79"/>
      <c r="AK112" s="79"/>
      <c r="AL112" s="236"/>
      <c r="AM112" s="79"/>
      <c r="AN112" s="81"/>
      <c r="AO112" s="47"/>
      <c r="AP112" s="79"/>
      <c r="AQ112" s="81"/>
      <c r="AR112" s="81"/>
      <c r="AS112" s="47"/>
      <c r="AT112" s="79"/>
      <c r="AU112" s="47"/>
      <c r="AV112" s="79"/>
      <c r="AW112" s="47"/>
      <c r="AX112" s="79"/>
      <c r="AY112" s="4"/>
      <c r="AZ112" s="4"/>
      <c r="BA112" s="4"/>
      <c r="BB112" s="4"/>
      <c r="BC112" s="4"/>
      <c r="BD112" s="4"/>
      <c r="BE112" s="4"/>
      <c r="BF112" s="4"/>
      <c r="BG112" s="4"/>
      <c r="BH112" s="4"/>
      <c r="BI112" s="66"/>
      <c r="BJ112" s="66"/>
      <c r="BK112" s="66"/>
      <c r="BL112" s="66"/>
      <c r="BM112" s="66"/>
      <c r="BN112" s="66"/>
      <c r="BO112" s="66"/>
      <c r="BP112" s="66"/>
      <c r="BQ112" s="66"/>
      <c r="BR112" s="66"/>
    </row>
    <row r="113" spans="1:70" s="86" customFormat="1" x14ac:dyDescent="0.2">
      <c r="A113" s="88">
        <v>1196</v>
      </c>
      <c r="B113" s="63" t="s">
        <v>143</v>
      </c>
      <c r="C113" s="64">
        <v>45.31</v>
      </c>
      <c r="D113" s="56">
        <f>ROUND(E113*C113,1)</f>
        <v>1979.1</v>
      </c>
      <c r="E113" s="161">
        <f>RCFs!$C$43</f>
        <v>43.679000000000002</v>
      </c>
      <c r="F113" s="56">
        <f t="shared" ref="F113:F135" si="175">ROUND(G113*C113,1)</f>
        <v>569.20000000000005</v>
      </c>
      <c r="G113" s="161">
        <f>RCFs!$C$5</f>
        <v>12.563000000000001</v>
      </c>
      <c r="H113" s="56">
        <f t="shared" ref="H113:H135" si="176">ROUND(I113*C113,1)</f>
        <v>569.20000000000005</v>
      </c>
      <c r="I113" s="161">
        <f>RCFs!$C$5</f>
        <v>12.563000000000001</v>
      </c>
      <c r="J113" s="65">
        <f t="shared" ref="J113:N122" si="177">ROUND($C113*$I113*J$6,1)</f>
        <v>626.20000000000005</v>
      </c>
      <c r="K113" s="65">
        <f t="shared" si="177"/>
        <v>768.5</v>
      </c>
      <c r="L113" s="65">
        <f t="shared" si="177"/>
        <v>853.8</v>
      </c>
      <c r="M113" s="65">
        <f t="shared" si="177"/>
        <v>1138.5</v>
      </c>
      <c r="N113" s="65">
        <f t="shared" si="177"/>
        <v>1223.8</v>
      </c>
      <c r="O113" s="56">
        <f t="shared" ref="O113:O135" si="178">ROUND(P113*C113,1)</f>
        <v>558.70000000000005</v>
      </c>
      <c r="P113" s="55">
        <f>RCFs!$C$7</f>
        <v>12.33</v>
      </c>
      <c r="Q113" s="65">
        <f t="shared" ref="Q113:R128" si="179">ROUNDDOWN($O113*Q$6,1)</f>
        <v>726.3</v>
      </c>
      <c r="R113" s="65">
        <f t="shared" si="179"/>
        <v>838</v>
      </c>
      <c r="S113" s="56">
        <f t="shared" ref="S113:S135" si="180">ROUNDDOWN(C113*T113,1)</f>
        <v>552.70000000000005</v>
      </c>
      <c r="T113" s="55">
        <v>12.199</v>
      </c>
      <c r="U113" s="56">
        <f t="shared" ref="U113:U135" si="181">ROUND(V113*C113,1)</f>
        <v>552.70000000000005</v>
      </c>
      <c r="V113" s="161">
        <f t="shared" ref="V113:V135" si="182">T113</f>
        <v>12.199</v>
      </c>
      <c r="W113" s="65">
        <f t="shared" ref="W113:AB122" si="183">ROUND($C113*$V113*W$6,1)</f>
        <v>608</v>
      </c>
      <c r="X113" s="65">
        <f t="shared" si="183"/>
        <v>757.2</v>
      </c>
      <c r="Y113" s="65">
        <f t="shared" si="183"/>
        <v>895.4</v>
      </c>
      <c r="Z113" s="65">
        <f t="shared" si="183"/>
        <v>812.5</v>
      </c>
      <c r="AA113" s="65">
        <f t="shared" si="183"/>
        <v>1199.4000000000001</v>
      </c>
      <c r="AB113" s="65">
        <f t="shared" si="183"/>
        <v>1658.2</v>
      </c>
      <c r="AC113" s="56">
        <f t="shared" ref="AC113:AC135" si="184">ROUND(AD113*C113,1)</f>
        <v>559.1</v>
      </c>
      <c r="AD113" s="55">
        <f>RCFs!$C$13</f>
        <v>12.34</v>
      </c>
      <c r="AE113" s="61">
        <f t="shared" ref="AE113:AF135" si="185">ROUND($AC113*AE$6,1)</f>
        <v>922.5</v>
      </c>
      <c r="AF113" s="61">
        <f t="shared" si="185"/>
        <v>1174.0999999999999</v>
      </c>
      <c r="AG113" s="61">
        <f t="shared" ref="AG113:AG135" si="186">ROUND($AC113*AG$6,1)</f>
        <v>1677.3</v>
      </c>
      <c r="AH113" s="56">
        <f t="shared" ref="AH113:AH135" si="187">ROUNDDOWN(AI113*C113,1)</f>
        <v>552.4</v>
      </c>
      <c r="AI113" s="161">
        <f>RCFs!$C$23</f>
        <v>12.193</v>
      </c>
      <c r="AJ113" s="56">
        <f t="shared" ref="AJ113:AJ135" si="188">ROUND(AK113*C113,1)</f>
        <v>734</v>
      </c>
      <c r="AK113" s="161">
        <f>RCFs!$C$27</f>
        <v>16.2</v>
      </c>
      <c r="AL113" s="237">
        <f t="shared" ref="AL113:AL135" si="189">ROUNDDOWN(AM113*C113,1)</f>
        <v>581.1</v>
      </c>
      <c r="AM113" s="161">
        <f>RCFs!$C$33</f>
        <v>12.824999999999999</v>
      </c>
      <c r="AN113" s="61">
        <f t="shared" ref="AN113:AN135" si="190">ROUNDDOWN(AL113*$AN$6,1)</f>
        <v>871.6</v>
      </c>
      <c r="AO113" s="162">
        <f t="shared" ref="AO113:AO135" si="191">ROUNDDOWN(AP113*C113,1)</f>
        <v>585.4</v>
      </c>
      <c r="AP113" s="161">
        <f>RCFs!$C$35</f>
        <v>12.92</v>
      </c>
      <c r="AQ113" s="61">
        <f t="shared" ref="AQ113:AR128" si="192">ROUNDDOWN($AO113*AQ$6,1)</f>
        <v>702.4</v>
      </c>
      <c r="AR113" s="61">
        <f t="shared" si="192"/>
        <v>790.2</v>
      </c>
      <c r="AS113" s="162">
        <f t="shared" ref="AS113:AU135" si="193">ROUNDDOWN(AT113*$C113,1)</f>
        <v>594</v>
      </c>
      <c r="AT113" s="161">
        <f>RCFs!$C$37</f>
        <v>13.11</v>
      </c>
      <c r="AU113" s="162">
        <f t="shared" si="193"/>
        <v>582.20000000000005</v>
      </c>
      <c r="AV113" s="161">
        <f>RCFs!$C$39</f>
        <v>12.85</v>
      </c>
      <c r="AW113" s="161">
        <f t="shared" ref="AW113" si="194">ROUNDDOWN(AX113*$C113,1)</f>
        <v>574.6</v>
      </c>
      <c r="AX113" s="161">
        <f>RCFs!$C$41</f>
        <v>12.682</v>
      </c>
      <c r="AY113" s="84"/>
      <c r="AZ113" s="84"/>
      <c r="BA113" s="84"/>
      <c r="BB113" s="84"/>
      <c r="BC113" s="84"/>
      <c r="BD113" s="84"/>
      <c r="BE113" s="84"/>
      <c r="BF113" s="84"/>
      <c r="BG113" s="84"/>
      <c r="BH113" s="84"/>
      <c r="BI113" s="85"/>
      <c r="BJ113" s="85"/>
      <c r="BK113" s="85"/>
      <c r="BL113" s="85"/>
      <c r="BM113" s="85"/>
      <c r="BN113" s="85"/>
      <c r="BO113" s="85"/>
      <c r="BP113" s="85"/>
      <c r="BQ113" s="85"/>
      <c r="BR113" s="85"/>
    </row>
    <row r="114" spans="1:70" s="86" customFormat="1" ht="70.900000000000006" customHeight="1" x14ac:dyDescent="0.2">
      <c r="A114" s="88">
        <v>1211</v>
      </c>
      <c r="B114" s="105" t="s">
        <v>144</v>
      </c>
      <c r="C114" s="56">
        <v>0</v>
      </c>
      <c r="D114" s="56">
        <f>ROUND(E114*C114,1)</f>
        <v>0</v>
      </c>
      <c r="E114" s="161">
        <f>RCFs!$C$43</f>
        <v>43.679000000000002</v>
      </c>
      <c r="F114" s="56">
        <f t="shared" si="175"/>
        <v>0</v>
      </c>
      <c r="G114" s="161">
        <f>RCFs!$C$5</f>
        <v>12.563000000000001</v>
      </c>
      <c r="H114" s="56">
        <f t="shared" si="176"/>
        <v>0</v>
      </c>
      <c r="I114" s="161">
        <f>RCFs!$C$5</f>
        <v>12.563000000000001</v>
      </c>
      <c r="J114" s="65">
        <f t="shared" si="177"/>
        <v>0</v>
      </c>
      <c r="K114" s="65">
        <f t="shared" si="177"/>
        <v>0</v>
      </c>
      <c r="L114" s="65">
        <f t="shared" si="177"/>
        <v>0</v>
      </c>
      <c r="M114" s="65">
        <f t="shared" si="177"/>
        <v>0</v>
      </c>
      <c r="N114" s="65">
        <f t="shared" si="177"/>
        <v>0</v>
      </c>
      <c r="O114" s="56">
        <f t="shared" si="178"/>
        <v>0</v>
      </c>
      <c r="P114" s="55">
        <f>RCFs!$C$7</f>
        <v>12.33</v>
      </c>
      <c r="Q114" s="65">
        <f t="shared" si="179"/>
        <v>0</v>
      </c>
      <c r="R114" s="65">
        <f t="shared" si="179"/>
        <v>0</v>
      </c>
      <c r="S114" s="56">
        <f t="shared" si="180"/>
        <v>0</v>
      </c>
      <c r="T114" s="55">
        <v>12.199</v>
      </c>
      <c r="U114" s="56">
        <f t="shared" si="181"/>
        <v>0</v>
      </c>
      <c r="V114" s="161">
        <f t="shared" si="182"/>
        <v>12.199</v>
      </c>
      <c r="W114" s="65">
        <f t="shared" si="183"/>
        <v>0</v>
      </c>
      <c r="X114" s="65">
        <f t="shared" si="183"/>
        <v>0</v>
      </c>
      <c r="Y114" s="65">
        <f t="shared" si="183"/>
        <v>0</v>
      </c>
      <c r="Z114" s="65">
        <f t="shared" si="183"/>
        <v>0</v>
      </c>
      <c r="AA114" s="65">
        <f t="shared" si="183"/>
        <v>0</v>
      </c>
      <c r="AB114" s="65">
        <f t="shared" si="183"/>
        <v>0</v>
      </c>
      <c r="AC114" s="56">
        <f t="shared" si="184"/>
        <v>0</v>
      </c>
      <c r="AD114" s="55">
        <f>RCFs!$C$13</f>
        <v>12.34</v>
      </c>
      <c r="AE114" s="61">
        <f t="shared" si="185"/>
        <v>0</v>
      </c>
      <c r="AF114" s="61">
        <f t="shared" si="185"/>
        <v>0</v>
      </c>
      <c r="AG114" s="61">
        <f t="shared" si="186"/>
        <v>0</v>
      </c>
      <c r="AH114" s="56">
        <f t="shared" si="187"/>
        <v>0</v>
      </c>
      <c r="AI114" s="161">
        <f>RCFs!$C$23</f>
        <v>12.193</v>
      </c>
      <c r="AJ114" s="56">
        <f t="shared" si="188"/>
        <v>0</v>
      </c>
      <c r="AK114" s="161">
        <f>RCFs!$C$27</f>
        <v>16.2</v>
      </c>
      <c r="AL114" s="237">
        <f t="shared" si="189"/>
        <v>0</v>
      </c>
      <c r="AM114" s="161">
        <f>RCFs!$C$33</f>
        <v>12.824999999999999</v>
      </c>
      <c r="AN114" s="61">
        <f t="shared" si="190"/>
        <v>0</v>
      </c>
      <c r="AO114" s="162">
        <f t="shared" si="191"/>
        <v>0</v>
      </c>
      <c r="AP114" s="161">
        <f>RCFs!$C$35</f>
        <v>12.92</v>
      </c>
      <c r="AQ114" s="61">
        <f t="shared" si="192"/>
        <v>0</v>
      </c>
      <c r="AR114" s="61">
        <f t="shared" si="192"/>
        <v>0</v>
      </c>
      <c r="AS114" s="162">
        <f t="shared" si="193"/>
        <v>0</v>
      </c>
      <c r="AT114" s="161">
        <f>RCFs!$C$37</f>
        <v>13.11</v>
      </c>
      <c r="AU114" s="162">
        <f t="shared" si="193"/>
        <v>0</v>
      </c>
      <c r="AV114" s="161">
        <f>RCFs!$C$39</f>
        <v>12.85</v>
      </c>
      <c r="AW114" s="161">
        <f t="shared" ref="AW114" si="195">ROUNDDOWN(AX114*$C114,1)</f>
        <v>0</v>
      </c>
      <c r="AX114" s="161">
        <f>RCFs!$C$41</f>
        <v>12.682</v>
      </c>
      <c r="AY114" s="84"/>
      <c r="AZ114" s="84"/>
      <c r="BA114" s="84"/>
      <c r="BB114" s="84"/>
      <c r="BC114" s="84"/>
      <c r="BD114" s="84"/>
      <c r="BE114" s="84"/>
      <c r="BF114" s="84"/>
      <c r="BG114" s="84"/>
      <c r="BH114" s="84"/>
      <c r="BI114" s="85"/>
      <c r="BJ114" s="85"/>
      <c r="BK114" s="85"/>
      <c r="BL114" s="85"/>
      <c r="BM114" s="85"/>
      <c r="BN114" s="85"/>
      <c r="BO114" s="85"/>
      <c r="BP114" s="85"/>
      <c r="BQ114" s="85"/>
      <c r="BR114" s="85"/>
    </row>
    <row r="115" spans="1:70" s="86" customFormat="1" x14ac:dyDescent="0.2">
      <c r="A115" s="83">
        <v>1230</v>
      </c>
      <c r="B115" s="63" t="s">
        <v>72</v>
      </c>
      <c r="C115" s="64">
        <v>6</v>
      </c>
      <c r="D115" s="56">
        <f>ROUND(E115*C115,1)</f>
        <v>262.10000000000002</v>
      </c>
      <c r="E115" s="161">
        <f>RCFs!$C$43</f>
        <v>43.679000000000002</v>
      </c>
      <c r="F115" s="56">
        <f t="shared" si="175"/>
        <v>75.400000000000006</v>
      </c>
      <c r="G115" s="161">
        <f>RCFs!$C$5</f>
        <v>12.563000000000001</v>
      </c>
      <c r="H115" s="56">
        <f t="shared" si="176"/>
        <v>75.400000000000006</v>
      </c>
      <c r="I115" s="161">
        <f>RCFs!$C$5</f>
        <v>12.563000000000001</v>
      </c>
      <c r="J115" s="65">
        <f t="shared" si="177"/>
        <v>82.9</v>
      </c>
      <c r="K115" s="65">
        <f t="shared" si="177"/>
        <v>101.8</v>
      </c>
      <c r="L115" s="65">
        <f t="shared" si="177"/>
        <v>113.1</v>
      </c>
      <c r="M115" s="65">
        <f t="shared" si="177"/>
        <v>150.80000000000001</v>
      </c>
      <c r="N115" s="65">
        <f t="shared" si="177"/>
        <v>162.1</v>
      </c>
      <c r="O115" s="56">
        <f t="shared" si="178"/>
        <v>74</v>
      </c>
      <c r="P115" s="55">
        <f>RCFs!$C$7</f>
        <v>12.33</v>
      </c>
      <c r="Q115" s="65">
        <f t="shared" si="179"/>
        <v>96.2</v>
      </c>
      <c r="R115" s="65">
        <f t="shared" si="179"/>
        <v>111</v>
      </c>
      <c r="S115" s="56">
        <f t="shared" si="180"/>
        <v>73.099999999999994</v>
      </c>
      <c r="T115" s="55">
        <v>12.199</v>
      </c>
      <c r="U115" s="56">
        <f t="shared" si="181"/>
        <v>73.2</v>
      </c>
      <c r="V115" s="161">
        <f t="shared" si="182"/>
        <v>12.199</v>
      </c>
      <c r="W115" s="65">
        <f t="shared" si="183"/>
        <v>80.5</v>
      </c>
      <c r="X115" s="65">
        <f t="shared" si="183"/>
        <v>100.3</v>
      </c>
      <c r="Y115" s="65">
        <f t="shared" si="183"/>
        <v>118.6</v>
      </c>
      <c r="Z115" s="65">
        <f t="shared" si="183"/>
        <v>107.6</v>
      </c>
      <c r="AA115" s="65">
        <f t="shared" si="183"/>
        <v>158.80000000000001</v>
      </c>
      <c r="AB115" s="65">
        <f t="shared" si="183"/>
        <v>219.6</v>
      </c>
      <c r="AC115" s="56">
        <f t="shared" si="184"/>
        <v>74</v>
      </c>
      <c r="AD115" s="55">
        <f>RCFs!$C$13</f>
        <v>12.34</v>
      </c>
      <c r="AE115" s="61">
        <f t="shared" si="185"/>
        <v>122.1</v>
      </c>
      <c r="AF115" s="61">
        <f t="shared" si="185"/>
        <v>155.4</v>
      </c>
      <c r="AG115" s="61">
        <f t="shared" si="186"/>
        <v>222</v>
      </c>
      <c r="AH115" s="56">
        <f t="shared" si="187"/>
        <v>73.099999999999994</v>
      </c>
      <c r="AI115" s="161">
        <f>RCFs!$C$23</f>
        <v>12.193</v>
      </c>
      <c r="AJ115" s="56">
        <f t="shared" si="188"/>
        <v>97.2</v>
      </c>
      <c r="AK115" s="161">
        <f>RCFs!$C$27</f>
        <v>16.2</v>
      </c>
      <c r="AL115" s="237">
        <f t="shared" si="189"/>
        <v>76.900000000000006</v>
      </c>
      <c r="AM115" s="161">
        <f>RCFs!$C$33</f>
        <v>12.824999999999999</v>
      </c>
      <c r="AN115" s="61">
        <f t="shared" si="190"/>
        <v>115.3</v>
      </c>
      <c r="AO115" s="162">
        <f t="shared" si="191"/>
        <v>77.5</v>
      </c>
      <c r="AP115" s="161">
        <f>RCFs!$C$35</f>
        <v>12.92</v>
      </c>
      <c r="AQ115" s="61">
        <f t="shared" si="192"/>
        <v>93</v>
      </c>
      <c r="AR115" s="61">
        <f t="shared" si="192"/>
        <v>104.6</v>
      </c>
      <c r="AS115" s="162">
        <f t="shared" si="193"/>
        <v>78.599999999999994</v>
      </c>
      <c r="AT115" s="161">
        <f>RCFs!$C$37</f>
        <v>13.11</v>
      </c>
      <c r="AU115" s="162">
        <f t="shared" si="193"/>
        <v>77.099999999999994</v>
      </c>
      <c r="AV115" s="161">
        <f>RCFs!$C$39</f>
        <v>12.85</v>
      </c>
      <c r="AW115" s="161">
        <f t="shared" ref="AW115" si="196">ROUNDDOWN(AX115*$C115,1)</f>
        <v>76</v>
      </c>
      <c r="AX115" s="161">
        <f>RCFs!$C$41</f>
        <v>12.682</v>
      </c>
      <c r="AY115" s="84"/>
      <c r="AZ115" s="84"/>
      <c r="BA115" s="84"/>
      <c r="BB115" s="84"/>
      <c r="BC115" s="84"/>
      <c r="BD115" s="84"/>
      <c r="BE115" s="84"/>
      <c r="BF115" s="84"/>
      <c r="BG115" s="84"/>
      <c r="BH115" s="84"/>
      <c r="BI115" s="85"/>
      <c r="BJ115" s="85"/>
      <c r="BK115" s="85"/>
      <c r="BL115" s="85"/>
      <c r="BM115" s="85"/>
      <c r="BN115" s="85"/>
      <c r="BO115" s="85"/>
      <c r="BP115" s="85"/>
      <c r="BQ115" s="85"/>
      <c r="BR115" s="85"/>
    </row>
    <row r="116" spans="1:70" s="86" customFormat="1" x14ac:dyDescent="0.2">
      <c r="A116" s="83">
        <v>1231</v>
      </c>
      <c r="B116" s="63" t="s">
        <v>73</v>
      </c>
      <c r="C116" s="64">
        <v>10</v>
      </c>
      <c r="D116" s="56">
        <f>ROUND(E116*C116,1)</f>
        <v>436.8</v>
      </c>
      <c r="E116" s="161">
        <f>RCFs!$C$43</f>
        <v>43.679000000000002</v>
      </c>
      <c r="F116" s="56">
        <f t="shared" si="175"/>
        <v>125.6</v>
      </c>
      <c r="G116" s="161">
        <f>RCFs!$C$5</f>
        <v>12.563000000000001</v>
      </c>
      <c r="H116" s="56">
        <f t="shared" si="176"/>
        <v>125.6</v>
      </c>
      <c r="I116" s="161">
        <f>RCFs!$C$5</f>
        <v>12.563000000000001</v>
      </c>
      <c r="J116" s="65">
        <f t="shared" si="177"/>
        <v>138.19999999999999</v>
      </c>
      <c r="K116" s="65">
        <f t="shared" si="177"/>
        <v>169.6</v>
      </c>
      <c r="L116" s="65">
        <f t="shared" si="177"/>
        <v>188.4</v>
      </c>
      <c r="M116" s="65">
        <f t="shared" si="177"/>
        <v>251.3</v>
      </c>
      <c r="N116" s="65">
        <f t="shared" si="177"/>
        <v>270.10000000000002</v>
      </c>
      <c r="O116" s="56">
        <f t="shared" si="178"/>
        <v>123.3</v>
      </c>
      <c r="P116" s="55">
        <f>RCFs!$C$7</f>
        <v>12.33</v>
      </c>
      <c r="Q116" s="65">
        <f t="shared" si="179"/>
        <v>160.19999999999999</v>
      </c>
      <c r="R116" s="65">
        <f t="shared" si="179"/>
        <v>184.9</v>
      </c>
      <c r="S116" s="56">
        <f t="shared" si="180"/>
        <v>121.9</v>
      </c>
      <c r="T116" s="55">
        <v>12.199</v>
      </c>
      <c r="U116" s="56">
        <f t="shared" si="181"/>
        <v>122</v>
      </c>
      <c r="V116" s="161">
        <f t="shared" si="182"/>
        <v>12.199</v>
      </c>
      <c r="W116" s="65">
        <f t="shared" si="183"/>
        <v>134.19999999999999</v>
      </c>
      <c r="X116" s="65">
        <f t="shared" si="183"/>
        <v>167.1</v>
      </c>
      <c r="Y116" s="65">
        <f t="shared" si="183"/>
        <v>197.6</v>
      </c>
      <c r="Z116" s="65">
        <f t="shared" si="183"/>
        <v>179.3</v>
      </c>
      <c r="AA116" s="65">
        <f t="shared" si="183"/>
        <v>264.7</v>
      </c>
      <c r="AB116" s="65">
        <f t="shared" si="183"/>
        <v>366</v>
      </c>
      <c r="AC116" s="56">
        <f t="shared" si="184"/>
        <v>123.4</v>
      </c>
      <c r="AD116" s="55">
        <f>RCFs!$C$13</f>
        <v>12.34</v>
      </c>
      <c r="AE116" s="61">
        <f t="shared" si="185"/>
        <v>203.6</v>
      </c>
      <c r="AF116" s="61">
        <f t="shared" si="185"/>
        <v>259.10000000000002</v>
      </c>
      <c r="AG116" s="61">
        <f t="shared" si="186"/>
        <v>370.2</v>
      </c>
      <c r="AH116" s="56">
        <f t="shared" si="187"/>
        <v>121.9</v>
      </c>
      <c r="AI116" s="161">
        <f>RCFs!$C$23</f>
        <v>12.193</v>
      </c>
      <c r="AJ116" s="56">
        <f t="shared" si="188"/>
        <v>162</v>
      </c>
      <c r="AK116" s="161">
        <f>RCFs!$C$27</f>
        <v>16.2</v>
      </c>
      <c r="AL116" s="237">
        <f t="shared" si="189"/>
        <v>128.19999999999999</v>
      </c>
      <c r="AM116" s="161">
        <f>RCFs!$C$33</f>
        <v>12.824999999999999</v>
      </c>
      <c r="AN116" s="61">
        <f t="shared" si="190"/>
        <v>192.3</v>
      </c>
      <c r="AO116" s="162">
        <f t="shared" si="191"/>
        <v>129.19999999999999</v>
      </c>
      <c r="AP116" s="161">
        <f>RCFs!$C$35</f>
        <v>12.92</v>
      </c>
      <c r="AQ116" s="61">
        <f t="shared" si="192"/>
        <v>155</v>
      </c>
      <c r="AR116" s="61">
        <f t="shared" si="192"/>
        <v>174.4</v>
      </c>
      <c r="AS116" s="162">
        <f t="shared" si="193"/>
        <v>131.1</v>
      </c>
      <c r="AT116" s="161">
        <f>RCFs!$C$37</f>
        <v>13.11</v>
      </c>
      <c r="AU116" s="162">
        <f t="shared" si="193"/>
        <v>128.5</v>
      </c>
      <c r="AV116" s="161">
        <f>RCFs!$C$39</f>
        <v>12.85</v>
      </c>
      <c r="AW116" s="161">
        <f t="shared" ref="AW116" si="197">ROUNDDOWN(AX116*$C116,1)</f>
        <v>126.8</v>
      </c>
      <c r="AX116" s="161">
        <f>RCFs!$C$41</f>
        <v>12.682</v>
      </c>
      <c r="AY116" s="84"/>
      <c r="AZ116" s="84"/>
      <c r="BA116" s="84"/>
      <c r="BB116" s="84"/>
      <c r="BC116" s="84"/>
      <c r="BD116" s="84"/>
      <c r="BE116" s="84"/>
      <c r="BF116" s="84"/>
      <c r="BG116" s="84"/>
      <c r="BH116" s="84"/>
      <c r="BI116" s="85"/>
      <c r="BJ116" s="85"/>
      <c r="BK116" s="85"/>
      <c r="BL116" s="85"/>
      <c r="BM116" s="85"/>
      <c r="BN116" s="85"/>
      <c r="BO116" s="85"/>
      <c r="BP116" s="85"/>
      <c r="BQ116" s="85"/>
      <c r="BR116" s="85"/>
    </row>
    <row r="117" spans="1:70" x14ac:dyDescent="0.2">
      <c r="A117" s="106" t="s">
        <v>129</v>
      </c>
      <c r="B117" s="63" t="s">
        <v>74</v>
      </c>
      <c r="C117" s="64">
        <v>9</v>
      </c>
      <c r="D117" s="93">
        <f>ROUND(E117*AH117,1)</f>
        <v>1391.2</v>
      </c>
      <c r="E117" s="195">
        <f>AX117</f>
        <v>12.682</v>
      </c>
      <c r="F117" s="56">
        <f t="shared" si="175"/>
        <v>113.1</v>
      </c>
      <c r="G117" s="161">
        <f>RCFs!$C$5</f>
        <v>12.563000000000001</v>
      </c>
      <c r="H117" s="56">
        <f t="shared" si="176"/>
        <v>113.1</v>
      </c>
      <c r="I117" s="161">
        <f>RCFs!$C$5</f>
        <v>12.563000000000001</v>
      </c>
      <c r="J117" s="65">
        <f t="shared" si="177"/>
        <v>124.4</v>
      </c>
      <c r="K117" s="65">
        <f t="shared" si="177"/>
        <v>152.6</v>
      </c>
      <c r="L117" s="65">
        <f t="shared" si="177"/>
        <v>169.6</v>
      </c>
      <c r="M117" s="65">
        <f t="shared" si="177"/>
        <v>226.1</v>
      </c>
      <c r="N117" s="65">
        <f t="shared" si="177"/>
        <v>243.1</v>
      </c>
      <c r="O117" s="56">
        <f t="shared" si="178"/>
        <v>111</v>
      </c>
      <c r="P117" s="55">
        <f>RCFs!$C$7</f>
        <v>12.33</v>
      </c>
      <c r="Q117" s="65">
        <f t="shared" si="179"/>
        <v>144.30000000000001</v>
      </c>
      <c r="R117" s="65">
        <f t="shared" si="179"/>
        <v>166.5</v>
      </c>
      <c r="S117" s="56">
        <f t="shared" si="180"/>
        <v>109.7</v>
      </c>
      <c r="T117" s="55">
        <v>12.199</v>
      </c>
      <c r="U117" s="56">
        <f t="shared" si="181"/>
        <v>109.8</v>
      </c>
      <c r="V117" s="161">
        <f t="shared" si="182"/>
        <v>12.199</v>
      </c>
      <c r="W117" s="65">
        <f t="shared" si="183"/>
        <v>120.8</v>
      </c>
      <c r="X117" s="65">
        <f t="shared" si="183"/>
        <v>150.4</v>
      </c>
      <c r="Y117" s="65">
        <f t="shared" si="183"/>
        <v>177.9</v>
      </c>
      <c r="Z117" s="65">
        <f t="shared" si="183"/>
        <v>161.4</v>
      </c>
      <c r="AA117" s="65">
        <f t="shared" si="183"/>
        <v>238.2</v>
      </c>
      <c r="AB117" s="65">
        <f t="shared" si="183"/>
        <v>329.4</v>
      </c>
      <c r="AC117" s="56">
        <f t="shared" si="184"/>
        <v>111.1</v>
      </c>
      <c r="AD117" s="55">
        <f>RCFs!$C$13</f>
        <v>12.34</v>
      </c>
      <c r="AE117" s="61">
        <f t="shared" si="185"/>
        <v>183.3</v>
      </c>
      <c r="AF117" s="61">
        <f t="shared" si="185"/>
        <v>233.3</v>
      </c>
      <c r="AG117" s="61">
        <f t="shared" si="186"/>
        <v>333.3</v>
      </c>
      <c r="AH117" s="56">
        <f t="shared" si="187"/>
        <v>109.7</v>
      </c>
      <c r="AI117" s="161">
        <f>RCFs!$C$23</f>
        <v>12.193</v>
      </c>
      <c r="AJ117" s="56">
        <f t="shared" si="188"/>
        <v>145.80000000000001</v>
      </c>
      <c r="AK117" s="161">
        <f>RCFs!$C$27</f>
        <v>16.2</v>
      </c>
      <c r="AL117" s="237">
        <f t="shared" si="189"/>
        <v>115.4</v>
      </c>
      <c r="AM117" s="161">
        <f>RCFs!$C$33</f>
        <v>12.824999999999999</v>
      </c>
      <c r="AN117" s="61">
        <f t="shared" si="190"/>
        <v>173.1</v>
      </c>
      <c r="AO117" s="162">
        <f t="shared" si="191"/>
        <v>116.2</v>
      </c>
      <c r="AP117" s="161">
        <f>RCFs!$C$35</f>
        <v>12.92</v>
      </c>
      <c r="AQ117" s="61">
        <f t="shared" si="192"/>
        <v>139.4</v>
      </c>
      <c r="AR117" s="61">
        <f t="shared" si="192"/>
        <v>156.80000000000001</v>
      </c>
      <c r="AS117" s="162">
        <f t="shared" si="193"/>
        <v>117.9</v>
      </c>
      <c r="AT117" s="161">
        <f>RCFs!$C$37</f>
        <v>13.11</v>
      </c>
      <c r="AU117" s="162">
        <f t="shared" si="193"/>
        <v>115.6</v>
      </c>
      <c r="AV117" s="161">
        <f>RCFs!$C$39</f>
        <v>12.85</v>
      </c>
      <c r="AW117" s="161">
        <f t="shared" ref="AW117" si="198">ROUNDDOWN(AX117*$C117,1)</f>
        <v>114.1</v>
      </c>
      <c r="AX117" s="161">
        <f>RCFs!$C$41</f>
        <v>12.682</v>
      </c>
    </row>
    <row r="118" spans="1:70" s="86" customFormat="1" x14ac:dyDescent="0.2">
      <c r="A118" s="106" t="s">
        <v>130</v>
      </c>
      <c r="B118" s="63" t="s">
        <v>75</v>
      </c>
      <c r="C118" s="64">
        <v>13</v>
      </c>
      <c r="D118" s="93">
        <f>ROUND(E118*AH118,1)</f>
        <v>2010.1</v>
      </c>
      <c r="E118" s="195">
        <f>AX118</f>
        <v>12.682</v>
      </c>
      <c r="F118" s="56">
        <f t="shared" si="175"/>
        <v>163.30000000000001</v>
      </c>
      <c r="G118" s="161">
        <f>RCFs!$C$5</f>
        <v>12.563000000000001</v>
      </c>
      <c r="H118" s="56">
        <f t="shared" si="176"/>
        <v>163.30000000000001</v>
      </c>
      <c r="I118" s="161">
        <f>RCFs!$C$5</f>
        <v>12.563000000000001</v>
      </c>
      <c r="J118" s="65">
        <f t="shared" si="177"/>
        <v>179.7</v>
      </c>
      <c r="K118" s="65">
        <f t="shared" si="177"/>
        <v>220.5</v>
      </c>
      <c r="L118" s="65">
        <f t="shared" si="177"/>
        <v>245</v>
      </c>
      <c r="M118" s="65">
        <f t="shared" si="177"/>
        <v>326.60000000000002</v>
      </c>
      <c r="N118" s="65">
        <f t="shared" si="177"/>
        <v>351.1</v>
      </c>
      <c r="O118" s="56">
        <f t="shared" si="178"/>
        <v>160.30000000000001</v>
      </c>
      <c r="P118" s="55">
        <f>RCFs!$C$7</f>
        <v>12.33</v>
      </c>
      <c r="Q118" s="65">
        <f t="shared" si="179"/>
        <v>208.3</v>
      </c>
      <c r="R118" s="65">
        <f t="shared" si="179"/>
        <v>240.4</v>
      </c>
      <c r="S118" s="56">
        <f t="shared" si="180"/>
        <v>158.5</v>
      </c>
      <c r="T118" s="55">
        <v>12.199</v>
      </c>
      <c r="U118" s="56">
        <f t="shared" si="181"/>
        <v>158.6</v>
      </c>
      <c r="V118" s="161">
        <f t="shared" si="182"/>
        <v>12.199</v>
      </c>
      <c r="W118" s="65">
        <f t="shared" si="183"/>
        <v>174.4</v>
      </c>
      <c r="X118" s="65">
        <f t="shared" si="183"/>
        <v>217.3</v>
      </c>
      <c r="Y118" s="65">
        <f t="shared" si="183"/>
        <v>256.89999999999998</v>
      </c>
      <c r="Z118" s="65">
        <f t="shared" si="183"/>
        <v>233.1</v>
      </c>
      <c r="AA118" s="65">
        <f t="shared" si="183"/>
        <v>344.1</v>
      </c>
      <c r="AB118" s="65">
        <f t="shared" si="183"/>
        <v>475.8</v>
      </c>
      <c r="AC118" s="56">
        <f t="shared" si="184"/>
        <v>160.4</v>
      </c>
      <c r="AD118" s="55">
        <f>RCFs!$C$13</f>
        <v>12.34</v>
      </c>
      <c r="AE118" s="61">
        <f t="shared" si="185"/>
        <v>264.7</v>
      </c>
      <c r="AF118" s="61">
        <f t="shared" si="185"/>
        <v>336.8</v>
      </c>
      <c r="AG118" s="61">
        <f t="shared" si="186"/>
        <v>481.2</v>
      </c>
      <c r="AH118" s="56">
        <f t="shared" si="187"/>
        <v>158.5</v>
      </c>
      <c r="AI118" s="161">
        <f>RCFs!$C$23</f>
        <v>12.193</v>
      </c>
      <c r="AJ118" s="56">
        <f t="shared" si="188"/>
        <v>210.6</v>
      </c>
      <c r="AK118" s="161">
        <f>RCFs!$C$27</f>
        <v>16.2</v>
      </c>
      <c r="AL118" s="237">
        <f t="shared" si="189"/>
        <v>166.7</v>
      </c>
      <c r="AM118" s="161">
        <f>RCFs!$C$33</f>
        <v>12.824999999999999</v>
      </c>
      <c r="AN118" s="61">
        <f t="shared" si="190"/>
        <v>250</v>
      </c>
      <c r="AO118" s="162">
        <f t="shared" si="191"/>
        <v>167.9</v>
      </c>
      <c r="AP118" s="161">
        <f>RCFs!$C$35</f>
        <v>12.92</v>
      </c>
      <c r="AQ118" s="61">
        <f t="shared" si="192"/>
        <v>201.4</v>
      </c>
      <c r="AR118" s="61">
        <f t="shared" si="192"/>
        <v>226.6</v>
      </c>
      <c r="AS118" s="162">
        <f t="shared" si="193"/>
        <v>170.4</v>
      </c>
      <c r="AT118" s="161">
        <f>RCFs!$C$37</f>
        <v>13.11</v>
      </c>
      <c r="AU118" s="162">
        <f t="shared" si="193"/>
        <v>167</v>
      </c>
      <c r="AV118" s="161">
        <f>RCFs!$C$39</f>
        <v>12.85</v>
      </c>
      <c r="AW118" s="161">
        <f t="shared" ref="AW118" si="199">ROUNDDOWN(AX118*$C118,1)</f>
        <v>164.8</v>
      </c>
      <c r="AX118" s="161">
        <f>RCFs!$C$41</f>
        <v>12.682</v>
      </c>
      <c r="AY118" s="84"/>
      <c r="AZ118" s="84"/>
      <c r="BA118" s="84"/>
      <c r="BB118" s="84"/>
      <c r="BC118" s="84"/>
      <c r="BD118" s="84"/>
      <c r="BE118" s="84"/>
      <c r="BF118" s="84"/>
      <c r="BG118" s="84"/>
      <c r="BH118" s="84"/>
      <c r="BI118" s="85"/>
      <c r="BJ118" s="85"/>
      <c r="BK118" s="85"/>
      <c r="BL118" s="85"/>
      <c r="BM118" s="85"/>
      <c r="BN118" s="85"/>
      <c r="BO118" s="85"/>
      <c r="BP118" s="85"/>
      <c r="BQ118" s="85"/>
      <c r="BR118" s="85"/>
    </row>
    <row r="119" spans="1:70" x14ac:dyDescent="0.2">
      <c r="A119" s="107" t="s">
        <v>133</v>
      </c>
      <c r="B119" s="63" t="s">
        <v>107</v>
      </c>
      <c r="C119" s="64">
        <v>60</v>
      </c>
      <c r="D119" s="93">
        <f>ROUND(E119*AH119,1)</f>
        <v>9276.9</v>
      </c>
      <c r="E119" s="195">
        <f>AX119</f>
        <v>12.682</v>
      </c>
      <c r="F119" s="56">
        <f t="shared" si="175"/>
        <v>753.8</v>
      </c>
      <c r="G119" s="161">
        <f>RCFs!$C$5</f>
        <v>12.563000000000001</v>
      </c>
      <c r="H119" s="56">
        <f t="shared" si="176"/>
        <v>753.8</v>
      </c>
      <c r="I119" s="161">
        <f>RCFs!$C$5</f>
        <v>12.563000000000001</v>
      </c>
      <c r="J119" s="65">
        <f t="shared" si="177"/>
        <v>829.2</v>
      </c>
      <c r="K119" s="65">
        <f t="shared" si="177"/>
        <v>1017.6</v>
      </c>
      <c r="L119" s="65">
        <f t="shared" si="177"/>
        <v>1130.7</v>
      </c>
      <c r="M119" s="65">
        <f t="shared" si="177"/>
        <v>1507.6</v>
      </c>
      <c r="N119" s="65">
        <f t="shared" si="177"/>
        <v>1620.6</v>
      </c>
      <c r="O119" s="56">
        <f t="shared" si="178"/>
        <v>739.8</v>
      </c>
      <c r="P119" s="55">
        <f>RCFs!$C$7</f>
        <v>12.33</v>
      </c>
      <c r="Q119" s="65">
        <f t="shared" si="179"/>
        <v>961.7</v>
      </c>
      <c r="R119" s="65">
        <f t="shared" si="179"/>
        <v>1109.7</v>
      </c>
      <c r="S119" s="56">
        <f t="shared" si="180"/>
        <v>731.9</v>
      </c>
      <c r="T119" s="55">
        <v>12.199</v>
      </c>
      <c r="U119" s="56">
        <f t="shared" si="181"/>
        <v>731.9</v>
      </c>
      <c r="V119" s="161">
        <f t="shared" si="182"/>
        <v>12.199</v>
      </c>
      <c r="W119" s="65">
        <f t="shared" si="183"/>
        <v>805.1</v>
      </c>
      <c r="X119" s="65">
        <f t="shared" si="183"/>
        <v>1002.8</v>
      </c>
      <c r="Y119" s="65">
        <f t="shared" si="183"/>
        <v>1185.7</v>
      </c>
      <c r="Z119" s="65">
        <f t="shared" si="183"/>
        <v>1076</v>
      </c>
      <c r="AA119" s="65">
        <f t="shared" si="183"/>
        <v>1588.3</v>
      </c>
      <c r="AB119" s="65">
        <f t="shared" si="183"/>
        <v>2195.8000000000002</v>
      </c>
      <c r="AC119" s="56">
        <f t="shared" si="184"/>
        <v>740.4</v>
      </c>
      <c r="AD119" s="55">
        <f>RCFs!$C$13</f>
        <v>12.34</v>
      </c>
      <c r="AE119" s="61">
        <f t="shared" si="185"/>
        <v>1221.7</v>
      </c>
      <c r="AF119" s="61">
        <f t="shared" si="185"/>
        <v>1554.8</v>
      </c>
      <c r="AG119" s="61">
        <f t="shared" si="186"/>
        <v>2221.1999999999998</v>
      </c>
      <c r="AH119" s="56">
        <f t="shared" si="187"/>
        <v>731.5</v>
      </c>
      <c r="AI119" s="161">
        <f>RCFs!$C$23</f>
        <v>12.193</v>
      </c>
      <c r="AJ119" s="56">
        <f t="shared" si="188"/>
        <v>972</v>
      </c>
      <c r="AK119" s="161">
        <f>RCFs!$C$27</f>
        <v>16.2</v>
      </c>
      <c r="AL119" s="237">
        <f t="shared" si="189"/>
        <v>769.5</v>
      </c>
      <c r="AM119" s="161">
        <f>RCFs!$C$33</f>
        <v>12.824999999999999</v>
      </c>
      <c r="AN119" s="61">
        <f t="shared" si="190"/>
        <v>1154.2</v>
      </c>
      <c r="AO119" s="162">
        <f t="shared" si="191"/>
        <v>775.2</v>
      </c>
      <c r="AP119" s="161">
        <f>RCFs!$C$35</f>
        <v>12.92</v>
      </c>
      <c r="AQ119" s="61">
        <f t="shared" si="192"/>
        <v>930.2</v>
      </c>
      <c r="AR119" s="61">
        <f t="shared" si="192"/>
        <v>1046.5</v>
      </c>
      <c r="AS119" s="162">
        <f t="shared" si="193"/>
        <v>786.6</v>
      </c>
      <c r="AT119" s="161">
        <f>RCFs!$C$37</f>
        <v>13.11</v>
      </c>
      <c r="AU119" s="162">
        <f t="shared" si="193"/>
        <v>771</v>
      </c>
      <c r="AV119" s="161">
        <f>RCFs!$C$39</f>
        <v>12.85</v>
      </c>
      <c r="AW119" s="161">
        <f t="shared" ref="AW119" si="200">ROUNDDOWN(AX119*$C119,1)</f>
        <v>760.9</v>
      </c>
      <c r="AX119" s="161">
        <f>RCFs!$C$41</f>
        <v>12.682</v>
      </c>
    </row>
    <row r="120" spans="1:70" x14ac:dyDescent="0.2">
      <c r="A120" s="106" t="s">
        <v>134</v>
      </c>
      <c r="B120" s="63" t="s">
        <v>76</v>
      </c>
      <c r="C120" s="64">
        <v>18</v>
      </c>
      <c r="D120" s="93">
        <f>ROUND(E120*AH120,1)</f>
        <v>2782.4</v>
      </c>
      <c r="E120" s="195">
        <f>AX120</f>
        <v>12.682</v>
      </c>
      <c r="F120" s="56">
        <f t="shared" si="175"/>
        <v>226.1</v>
      </c>
      <c r="G120" s="161">
        <f>RCFs!$C$5</f>
        <v>12.563000000000001</v>
      </c>
      <c r="H120" s="56">
        <f t="shared" si="176"/>
        <v>226.1</v>
      </c>
      <c r="I120" s="161">
        <f>RCFs!$C$5</f>
        <v>12.563000000000001</v>
      </c>
      <c r="J120" s="65">
        <f t="shared" si="177"/>
        <v>248.7</v>
      </c>
      <c r="K120" s="65">
        <f t="shared" si="177"/>
        <v>305.3</v>
      </c>
      <c r="L120" s="65">
        <f t="shared" si="177"/>
        <v>339.2</v>
      </c>
      <c r="M120" s="65">
        <f t="shared" si="177"/>
        <v>452.3</v>
      </c>
      <c r="N120" s="65">
        <f t="shared" si="177"/>
        <v>486.2</v>
      </c>
      <c r="O120" s="56">
        <f t="shared" si="178"/>
        <v>221.9</v>
      </c>
      <c r="P120" s="55">
        <f>RCFs!$C$7</f>
        <v>12.33</v>
      </c>
      <c r="Q120" s="65">
        <f t="shared" si="179"/>
        <v>288.39999999999998</v>
      </c>
      <c r="R120" s="65">
        <f t="shared" si="179"/>
        <v>332.8</v>
      </c>
      <c r="S120" s="56">
        <f t="shared" si="180"/>
        <v>219.5</v>
      </c>
      <c r="T120" s="55">
        <v>12.199</v>
      </c>
      <c r="U120" s="56">
        <f t="shared" si="181"/>
        <v>219.6</v>
      </c>
      <c r="V120" s="161">
        <f t="shared" si="182"/>
        <v>12.199</v>
      </c>
      <c r="W120" s="65">
        <f t="shared" si="183"/>
        <v>241.5</v>
      </c>
      <c r="X120" s="65">
        <f t="shared" si="183"/>
        <v>300.8</v>
      </c>
      <c r="Y120" s="65">
        <f t="shared" si="183"/>
        <v>355.7</v>
      </c>
      <c r="Z120" s="65">
        <f t="shared" si="183"/>
        <v>322.8</v>
      </c>
      <c r="AA120" s="65">
        <f t="shared" si="183"/>
        <v>476.5</v>
      </c>
      <c r="AB120" s="65">
        <f t="shared" si="183"/>
        <v>658.7</v>
      </c>
      <c r="AC120" s="56">
        <f t="shared" si="184"/>
        <v>222.1</v>
      </c>
      <c r="AD120" s="55">
        <f>RCFs!$C$13</f>
        <v>12.34</v>
      </c>
      <c r="AE120" s="61">
        <f t="shared" si="185"/>
        <v>366.5</v>
      </c>
      <c r="AF120" s="61">
        <f t="shared" si="185"/>
        <v>466.4</v>
      </c>
      <c r="AG120" s="61">
        <f t="shared" si="186"/>
        <v>666.3</v>
      </c>
      <c r="AH120" s="56">
        <f t="shared" si="187"/>
        <v>219.4</v>
      </c>
      <c r="AI120" s="161">
        <f>RCFs!$C$23</f>
        <v>12.193</v>
      </c>
      <c r="AJ120" s="56">
        <f t="shared" si="188"/>
        <v>291.60000000000002</v>
      </c>
      <c r="AK120" s="161">
        <f>RCFs!$C$27</f>
        <v>16.2</v>
      </c>
      <c r="AL120" s="237">
        <f t="shared" si="189"/>
        <v>230.8</v>
      </c>
      <c r="AM120" s="161">
        <f>RCFs!$C$33</f>
        <v>12.824999999999999</v>
      </c>
      <c r="AN120" s="61">
        <f t="shared" si="190"/>
        <v>346.2</v>
      </c>
      <c r="AO120" s="162">
        <f t="shared" si="191"/>
        <v>232.5</v>
      </c>
      <c r="AP120" s="161">
        <f>RCFs!$C$35</f>
        <v>12.92</v>
      </c>
      <c r="AQ120" s="61">
        <f t="shared" si="192"/>
        <v>279</v>
      </c>
      <c r="AR120" s="61">
        <f t="shared" si="192"/>
        <v>313.8</v>
      </c>
      <c r="AS120" s="162">
        <f t="shared" si="193"/>
        <v>235.9</v>
      </c>
      <c r="AT120" s="161">
        <f>RCFs!$C$37</f>
        <v>13.11</v>
      </c>
      <c r="AU120" s="162">
        <f t="shared" si="193"/>
        <v>231.3</v>
      </c>
      <c r="AV120" s="161">
        <f>RCFs!$C$39</f>
        <v>12.85</v>
      </c>
      <c r="AW120" s="161">
        <f t="shared" ref="AW120" si="201">ROUNDDOWN(AX120*$C120,1)</f>
        <v>228.2</v>
      </c>
      <c r="AX120" s="161">
        <f>RCFs!$C$41</f>
        <v>12.682</v>
      </c>
    </row>
    <row r="121" spans="1:70" x14ac:dyDescent="0.2">
      <c r="A121" s="88">
        <v>1247</v>
      </c>
      <c r="B121" s="63" t="s">
        <v>108</v>
      </c>
      <c r="C121" s="64">
        <v>65</v>
      </c>
      <c r="D121" s="56">
        <f t="shared" ref="D121:D128" si="202">ROUND(E121*C121,1)</f>
        <v>2839.1</v>
      </c>
      <c r="E121" s="161">
        <f>RCFs!$C$43</f>
        <v>43.679000000000002</v>
      </c>
      <c r="F121" s="56">
        <f t="shared" si="175"/>
        <v>816.6</v>
      </c>
      <c r="G121" s="161">
        <f>RCFs!$C$5</f>
        <v>12.563000000000001</v>
      </c>
      <c r="H121" s="56">
        <f t="shared" si="176"/>
        <v>816.6</v>
      </c>
      <c r="I121" s="161">
        <f>RCFs!$C$5</f>
        <v>12.563000000000001</v>
      </c>
      <c r="J121" s="65">
        <f t="shared" si="177"/>
        <v>898.3</v>
      </c>
      <c r="K121" s="65">
        <f t="shared" si="177"/>
        <v>1102.4000000000001</v>
      </c>
      <c r="L121" s="65">
        <f t="shared" si="177"/>
        <v>1224.9000000000001</v>
      </c>
      <c r="M121" s="65">
        <f t="shared" si="177"/>
        <v>1633.2</v>
      </c>
      <c r="N121" s="65">
        <f t="shared" si="177"/>
        <v>1755.7</v>
      </c>
      <c r="O121" s="56">
        <f t="shared" si="178"/>
        <v>801.5</v>
      </c>
      <c r="P121" s="55">
        <f>RCFs!$C$7</f>
        <v>12.33</v>
      </c>
      <c r="Q121" s="65">
        <f t="shared" si="179"/>
        <v>1041.9000000000001</v>
      </c>
      <c r="R121" s="65">
        <f t="shared" si="179"/>
        <v>1202.2</v>
      </c>
      <c r="S121" s="56">
        <f t="shared" si="180"/>
        <v>792.9</v>
      </c>
      <c r="T121" s="55">
        <v>12.199</v>
      </c>
      <c r="U121" s="56">
        <f t="shared" si="181"/>
        <v>792.9</v>
      </c>
      <c r="V121" s="161">
        <f t="shared" si="182"/>
        <v>12.199</v>
      </c>
      <c r="W121" s="65">
        <f t="shared" si="183"/>
        <v>872.2</v>
      </c>
      <c r="X121" s="65">
        <f t="shared" si="183"/>
        <v>1086.3</v>
      </c>
      <c r="Y121" s="65">
        <f t="shared" si="183"/>
        <v>1284.5999999999999</v>
      </c>
      <c r="Z121" s="65">
        <f t="shared" si="183"/>
        <v>1165.5999999999999</v>
      </c>
      <c r="AA121" s="65">
        <f t="shared" si="183"/>
        <v>1720.7</v>
      </c>
      <c r="AB121" s="65">
        <f t="shared" si="183"/>
        <v>2378.8000000000002</v>
      </c>
      <c r="AC121" s="56">
        <f t="shared" si="184"/>
        <v>802.1</v>
      </c>
      <c r="AD121" s="55">
        <f>RCFs!$C$13</f>
        <v>12.34</v>
      </c>
      <c r="AE121" s="61">
        <f t="shared" si="185"/>
        <v>1323.5</v>
      </c>
      <c r="AF121" s="61">
        <f t="shared" si="185"/>
        <v>1684.4</v>
      </c>
      <c r="AG121" s="61">
        <f t="shared" si="186"/>
        <v>2406.3000000000002</v>
      </c>
      <c r="AH121" s="56">
        <f t="shared" si="187"/>
        <v>792.5</v>
      </c>
      <c r="AI121" s="161">
        <f>RCFs!$C$23</f>
        <v>12.193</v>
      </c>
      <c r="AJ121" s="56">
        <f t="shared" si="188"/>
        <v>1053</v>
      </c>
      <c r="AK121" s="161">
        <f>RCFs!$C$27</f>
        <v>16.2</v>
      </c>
      <c r="AL121" s="237">
        <f t="shared" si="189"/>
        <v>833.6</v>
      </c>
      <c r="AM121" s="161">
        <f>RCFs!$C$33</f>
        <v>12.824999999999999</v>
      </c>
      <c r="AN121" s="61">
        <f t="shared" si="190"/>
        <v>1250.4000000000001</v>
      </c>
      <c r="AO121" s="162">
        <f t="shared" si="191"/>
        <v>839.8</v>
      </c>
      <c r="AP121" s="161">
        <f>RCFs!$C$35</f>
        <v>12.92</v>
      </c>
      <c r="AQ121" s="61">
        <f t="shared" si="192"/>
        <v>1007.7</v>
      </c>
      <c r="AR121" s="61">
        <f t="shared" si="192"/>
        <v>1133.7</v>
      </c>
      <c r="AS121" s="162">
        <f t="shared" si="193"/>
        <v>852.1</v>
      </c>
      <c r="AT121" s="161">
        <f>RCFs!$C$37</f>
        <v>13.11</v>
      </c>
      <c r="AU121" s="162">
        <f t="shared" si="193"/>
        <v>835.2</v>
      </c>
      <c r="AV121" s="161">
        <f>RCFs!$C$39</f>
        <v>12.85</v>
      </c>
      <c r="AW121" s="161">
        <f t="shared" ref="AW121" si="203">ROUNDDOWN(AX121*$C121,1)</f>
        <v>824.3</v>
      </c>
      <c r="AX121" s="161">
        <f>RCFs!$C$41</f>
        <v>12.682</v>
      </c>
    </row>
    <row r="122" spans="1:70" x14ac:dyDescent="0.2">
      <c r="A122" s="88">
        <v>1248</v>
      </c>
      <c r="B122" s="63" t="s">
        <v>109</v>
      </c>
      <c r="C122" s="64">
        <v>50</v>
      </c>
      <c r="D122" s="56">
        <f t="shared" si="202"/>
        <v>2184</v>
      </c>
      <c r="E122" s="161">
        <f>RCFs!$C$43</f>
        <v>43.679000000000002</v>
      </c>
      <c r="F122" s="56">
        <f t="shared" si="175"/>
        <v>628.20000000000005</v>
      </c>
      <c r="G122" s="161">
        <f>RCFs!$C$5</f>
        <v>12.563000000000001</v>
      </c>
      <c r="H122" s="56">
        <f t="shared" si="176"/>
        <v>628.20000000000005</v>
      </c>
      <c r="I122" s="161">
        <f>RCFs!$C$5</f>
        <v>12.563000000000001</v>
      </c>
      <c r="J122" s="65">
        <f t="shared" si="177"/>
        <v>691</v>
      </c>
      <c r="K122" s="65">
        <f t="shared" si="177"/>
        <v>848</v>
      </c>
      <c r="L122" s="65">
        <f t="shared" si="177"/>
        <v>942.2</v>
      </c>
      <c r="M122" s="65">
        <f t="shared" si="177"/>
        <v>1256.3</v>
      </c>
      <c r="N122" s="65">
        <f t="shared" si="177"/>
        <v>1350.5</v>
      </c>
      <c r="O122" s="56">
        <f t="shared" si="178"/>
        <v>616.5</v>
      </c>
      <c r="P122" s="55">
        <f>RCFs!$C$7</f>
        <v>12.33</v>
      </c>
      <c r="Q122" s="65">
        <f t="shared" si="179"/>
        <v>801.4</v>
      </c>
      <c r="R122" s="65">
        <f t="shared" si="179"/>
        <v>924.7</v>
      </c>
      <c r="S122" s="56">
        <f t="shared" si="180"/>
        <v>609.9</v>
      </c>
      <c r="T122" s="55">
        <v>12.199</v>
      </c>
      <c r="U122" s="56">
        <f t="shared" si="181"/>
        <v>610</v>
      </c>
      <c r="V122" s="161">
        <f t="shared" si="182"/>
        <v>12.199</v>
      </c>
      <c r="W122" s="65">
        <f t="shared" si="183"/>
        <v>670.9</v>
      </c>
      <c r="X122" s="65">
        <f t="shared" si="183"/>
        <v>835.6</v>
      </c>
      <c r="Y122" s="65">
        <f t="shared" si="183"/>
        <v>988.1</v>
      </c>
      <c r="Z122" s="65">
        <f t="shared" si="183"/>
        <v>896.6</v>
      </c>
      <c r="AA122" s="65">
        <f t="shared" si="183"/>
        <v>1323.6</v>
      </c>
      <c r="AB122" s="65">
        <f t="shared" si="183"/>
        <v>1829.9</v>
      </c>
      <c r="AC122" s="56">
        <f t="shared" si="184"/>
        <v>617</v>
      </c>
      <c r="AD122" s="55">
        <f>RCFs!$C$13</f>
        <v>12.34</v>
      </c>
      <c r="AE122" s="61">
        <f t="shared" si="185"/>
        <v>1018.1</v>
      </c>
      <c r="AF122" s="61">
        <f t="shared" si="185"/>
        <v>1295.7</v>
      </c>
      <c r="AG122" s="61">
        <f t="shared" si="186"/>
        <v>1851</v>
      </c>
      <c r="AH122" s="56">
        <f t="shared" si="187"/>
        <v>609.6</v>
      </c>
      <c r="AI122" s="161">
        <f>RCFs!$C$23</f>
        <v>12.193</v>
      </c>
      <c r="AJ122" s="56">
        <f t="shared" si="188"/>
        <v>810</v>
      </c>
      <c r="AK122" s="161">
        <f>RCFs!$C$27</f>
        <v>16.2</v>
      </c>
      <c r="AL122" s="237">
        <f t="shared" si="189"/>
        <v>641.20000000000005</v>
      </c>
      <c r="AM122" s="161">
        <f>RCFs!$C$33</f>
        <v>12.824999999999999</v>
      </c>
      <c r="AN122" s="61">
        <f t="shared" si="190"/>
        <v>961.8</v>
      </c>
      <c r="AO122" s="162">
        <f t="shared" si="191"/>
        <v>646</v>
      </c>
      <c r="AP122" s="161">
        <f>RCFs!$C$35</f>
        <v>12.92</v>
      </c>
      <c r="AQ122" s="61">
        <f t="shared" si="192"/>
        <v>775.2</v>
      </c>
      <c r="AR122" s="61">
        <f t="shared" si="192"/>
        <v>872.1</v>
      </c>
      <c r="AS122" s="162">
        <f t="shared" si="193"/>
        <v>655.5</v>
      </c>
      <c r="AT122" s="161">
        <f>RCFs!$C$37</f>
        <v>13.11</v>
      </c>
      <c r="AU122" s="162">
        <f t="shared" si="193"/>
        <v>642.5</v>
      </c>
      <c r="AV122" s="161">
        <f>RCFs!$C$39</f>
        <v>12.85</v>
      </c>
      <c r="AW122" s="161">
        <f t="shared" ref="AW122" si="204">ROUNDDOWN(AX122*$C122,1)</f>
        <v>634.1</v>
      </c>
      <c r="AX122" s="161">
        <f>RCFs!$C$41</f>
        <v>12.682</v>
      </c>
    </row>
    <row r="123" spans="1:70" x14ac:dyDescent="0.2">
      <c r="A123" s="88">
        <v>1250</v>
      </c>
      <c r="B123" s="63" t="s">
        <v>110</v>
      </c>
      <c r="C123" s="64">
        <v>70</v>
      </c>
      <c r="D123" s="56">
        <f t="shared" si="202"/>
        <v>3057.5</v>
      </c>
      <c r="E123" s="161">
        <f>RCFs!$C$43</f>
        <v>43.679000000000002</v>
      </c>
      <c r="F123" s="56">
        <f t="shared" si="175"/>
        <v>879.4</v>
      </c>
      <c r="G123" s="161">
        <f>RCFs!$C$5</f>
        <v>12.563000000000001</v>
      </c>
      <c r="H123" s="56">
        <f t="shared" si="176"/>
        <v>879.4</v>
      </c>
      <c r="I123" s="161">
        <f>RCFs!$C$5</f>
        <v>12.563000000000001</v>
      </c>
      <c r="J123" s="65">
        <f t="shared" ref="J123:N135" si="205">ROUND($C123*$I123*J$6,1)</f>
        <v>967.4</v>
      </c>
      <c r="K123" s="65">
        <f t="shared" si="205"/>
        <v>1187.2</v>
      </c>
      <c r="L123" s="65">
        <f t="shared" si="205"/>
        <v>1319.1</v>
      </c>
      <c r="M123" s="65">
        <f t="shared" si="205"/>
        <v>1758.8</v>
      </c>
      <c r="N123" s="65">
        <f t="shared" si="205"/>
        <v>1890.7</v>
      </c>
      <c r="O123" s="56">
        <f t="shared" si="178"/>
        <v>863.1</v>
      </c>
      <c r="P123" s="55">
        <f>RCFs!$C$7</f>
        <v>12.33</v>
      </c>
      <c r="Q123" s="65">
        <f t="shared" si="179"/>
        <v>1122</v>
      </c>
      <c r="R123" s="65">
        <f t="shared" si="179"/>
        <v>1294.5999999999999</v>
      </c>
      <c r="S123" s="56">
        <f t="shared" si="180"/>
        <v>853.9</v>
      </c>
      <c r="T123" s="55">
        <v>12.199</v>
      </c>
      <c r="U123" s="56">
        <f t="shared" si="181"/>
        <v>853.9</v>
      </c>
      <c r="V123" s="161">
        <f t="shared" si="182"/>
        <v>12.199</v>
      </c>
      <c r="W123" s="65">
        <f t="shared" ref="W123:AB135" si="206">ROUND($C123*$V123*W$6,1)</f>
        <v>939.3</v>
      </c>
      <c r="X123" s="65">
        <f t="shared" si="206"/>
        <v>1169.9000000000001</v>
      </c>
      <c r="Y123" s="65">
        <f t="shared" si="206"/>
        <v>1383.4</v>
      </c>
      <c r="Z123" s="65">
        <f t="shared" si="206"/>
        <v>1255.3</v>
      </c>
      <c r="AA123" s="65">
        <f t="shared" si="206"/>
        <v>1853</v>
      </c>
      <c r="AB123" s="65">
        <f t="shared" si="206"/>
        <v>2561.8000000000002</v>
      </c>
      <c r="AC123" s="56">
        <f t="shared" si="184"/>
        <v>863.8</v>
      </c>
      <c r="AD123" s="55">
        <f>RCFs!$C$13</f>
        <v>12.34</v>
      </c>
      <c r="AE123" s="61">
        <f t="shared" si="185"/>
        <v>1425.3</v>
      </c>
      <c r="AF123" s="61">
        <f t="shared" si="185"/>
        <v>1814</v>
      </c>
      <c r="AG123" s="61">
        <f t="shared" si="186"/>
        <v>2591.4</v>
      </c>
      <c r="AH123" s="56">
        <f t="shared" si="187"/>
        <v>853.5</v>
      </c>
      <c r="AI123" s="161">
        <f>RCFs!$C$23</f>
        <v>12.193</v>
      </c>
      <c r="AJ123" s="56">
        <f t="shared" si="188"/>
        <v>1134</v>
      </c>
      <c r="AK123" s="161">
        <f>RCFs!$C$27</f>
        <v>16.2</v>
      </c>
      <c r="AL123" s="237">
        <f t="shared" si="189"/>
        <v>897.7</v>
      </c>
      <c r="AM123" s="161">
        <f>RCFs!$C$33</f>
        <v>12.824999999999999</v>
      </c>
      <c r="AN123" s="61">
        <f t="shared" si="190"/>
        <v>1346.5</v>
      </c>
      <c r="AO123" s="162">
        <f t="shared" si="191"/>
        <v>904.4</v>
      </c>
      <c r="AP123" s="161">
        <f>RCFs!$C$35</f>
        <v>12.92</v>
      </c>
      <c r="AQ123" s="61">
        <f t="shared" si="192"/>
        <v>1085.2</v>
      </c>
      <c r="AR123" s="61">
        <f t="shared" si="192"/>
        <v>1220.9000000000001</v>
      </c>
      <c r="AS123" s="162">
        <f t="shared" si="193"/>
        <v>917.7</v>
      </c>
      <c r="AT123" s="161">
        <f>RCFs!$C$37</f>
        <v>13.11</v>
      </c>
      <c r="AU123" s="162">
        <f t="shared" si="193"/>
        <v>899.5</v>
      </c>
      <c r="AV123" s="161">
        <f>RCFs!$C$39</f>
        <v>12.85</v>
      </c>
      <c r="AW123" s="161">
        <f t="shared" ref="AW123" si="207">ROUNDDOWN(AX123*$C123,1)</f>
        <v>887.7</v>
      </c>
      <c r="AX123" s="161">
        <f>RCFs!$C$41</f>
        <v>12.682</v>
      </c>
    </row>
    <row r="124" spans="1:70" x14ac:dyDescent="0.2">
      <c r="A124" s="88">
        <v>1288</v>
      </c>
      <c r="B124" s="63" t="s">
        <v>111</v>
      </c>
      <c r="C124" s="64">
        <v>210</v>
      </c>
      <c r="D124" s="56">
        <f t="shared" si="202"/>
        <v>9172.6</v>
      </c>
      <c r="E124" s="161">
        <f>RCFs!$C$43</f>
        <v>43.679000000000002</v>
      </c>
      <c r="F124" s="56">
        <f t="shared" si="175"/>
        <v>2638.2</v>
      </c>
      <c r="G124" s="161">
        <f>RCFs!$C$5</f>
        <v>12.563000000000001</v>
      </c>
      <c r="H124" s="56">
        <f t="shared" si="176"/>
        <v>2638.2</v>
      </c>
      <c r="I124" s="161">
        <f>RCFs!$C$5</f>
        <v>12.563000000000001</v>
      </c>
      <c r="J124" s="65">
        <f t="shared" si="205"/>
        <v>2902.1</v>
      </c>
      <c r="K124" s="65">
        <f t="shared" si="205"/>
        <v>3561.6</v>
      </c>
      <c r="L124" s="65">
        <f t="shared" si="205"/>
        <v>3957.3</v>
      </c>
      <c r="M124" s="65">
        <f t="shared" si="205"/>
        <v>5276.5</v>
      </c>
      <c r="N124" s="65">
        <f t="shared" si="205"/>
        <v>5672.2</v>
      </c>
      <c r="O124" s="56">
        <f t="shared" si="178"/>
        <v>2589.3000000000002</v>
      </c>
      <c r="P124" s="55">
        <f>RCFs!$C$7</f>
        <v>12.33</v>
      </c>
      <c r="Q124" s="65">
        <f t="shared" si="179"/>
        <v>3366</v>
      </c>
      <c r="R124" s="65">
        <f t="shared" si="179"/>
        <v>3883.9</v>
      </c>
      <c r="S124" s="56">
        <f t="shared" si="180"/>
        <v>2561.6999999999998</v>
      </c>
      <c r="T124" s="55">
        <v>12.199</v>
      </c>
      <c r="U124" s="56">
        <f t="shared" si="181"/>
        <v>2561.8000000000002</v>
      </c>
      <c r="V124" s="161">
        <f t="shared" si="182"/>
        <v>12.199</v>
      </c>
      <c r="W124" s="65">
        <f t="shared" si="206"/>
        <v>2818</v>
      </c>
      <c r="X124" s="65">
        <f t="shared" si="206"/>
        <v>3509.7</v>
      </c>
      <c r="Y124" s="65">
        <f t="shared" si="206"/>
        <v>4150.1000000000004</v>
      </c>
      <c r="Z124" s="65">
        <f t="shared" si="206"/>
        <v>3765.8</v>
      </c>
      <c r="AA124" s="65">
        <f t="shared" si="206"/>
        <v>5559.1</v>
      </c>
      <c r="AB124" s="65">
        <f t="shared" si="206"/>
        <v>7685.4</v>
      </c>
      <c r="AC124" s="56">
        <f t="shared" si="184"/>
        <v>2591.4</v>
      </c>
      <c r="AD124" s="55">
        <f>RCFs!$C$13</f>
        <v>12.34</v>
      </c>
      <c r="AE124" s="61">
        <f t="shared" si="185"/>
        <v>4275.8</v>
      </c>
      <c r="AF124" s="61">
        <f t="shared" si="185"/>
        <v>5441.9</v>
      </c>
      <c r="AG124" s="61">
        <f t="shared" si="186"/>
        <v>7774.2</v>
      </c>
      <c r="AH124" s="56">
        <f t="shared" si="187"/>
        <v>2560.5</v>
      </c>
      <c r="AI124" s="161">
        <f>RCFs!$C$23</f>
        <v>12.193</v>
      </c>
      <c r="AJ124" s="56">
        <f t="shared" si="188"/>
        <v>3402</v>
      </c>
      <c r="AK124" s="161">
        <f>RCFs!$C$27</f>
        <v>16.2</v>
      </c>
      <c r="AL124" s="237">
        <f t="shared" si="189"/>
        <v>2693.2</v>
      </c>
      <c r="AM124" s="161">
        <f>RCFs!$C$33</f>
        <v>12.824999999999999</v>
      </c>
      <c r="AN124" s="61">
        <f t="shared" si="190"/>
        <v>4039.8</v>
      </c>
      <c r="AO124" s="162">
        <f t="shared" si="191"/>
        <v>2713.2</v>
      </c>
      <c r="AP124" s="161">
        <f>RCFs!$C$35</f>
        <v>12.92</v>
      </c>
      <c r="AQ124" s="61">
        <f t="shared" si="192"/>
        <v>3255.8</v>
      </c>
      <c r="AR124" s="61">
        <f t="shared" si="192"/>
        <v>3662.8</v>
      </c>
      <c r="AS124" s="162">
        <f t="shared" si="193"/>
        <v>2753.1</v>
      </c>
      <c r="AT124" s="161">
        <f>RCFs!$C$37</f>
        <v>13.11</v>
      </c>
      <c r="AU124" s="162">
        <f t="shared" si="193"/>
        <v>2698.5</v>
      </c>
      <c r="AV124" s="161">
        <f>RCFs!$C$39</f>
        <v>12.85</v>
      </c>
      <c r="AW124" s="161">
        <f t="shared" ref="AW124" si="208">ROUNDDOWN(AX124*$C124,1)</f>
        <v>2663.2</v>
      </c>
      <c r="AX124" s="161">
        <f>RCFs!$C$41</f>
        <v>12.682</v>
      </c>
    </row>
    <row r="125" spans="1:70" x14ac:dyDescent="0.2">
      <c r="A125" s="88">
        <v>1289</v>
      </c>
      <c r="B125" s="63" t="s">
        <v>112</v>
      </c>
      <c r="C125" s="64">
        <v>263</v>
      </c>
      <c r="D125" s="56">
        <f t="shared" si="202"/>
        <v>11487.6</v>
      </c>
      <c r="E125" s="161">
        <f>RCFs!$C$43</f>
        <v>43.679000000000002</v>
      </c>
      <c r="F125" s="56">
        <f t="shared" si="175"/>
        <v>3304.1</v>
      </c>
      <c r="G125" s="161">
        <f>RCFs!$C$5</f>
        <v>12.563000000000001</v>
      </c>
      <c r="H125" s="56">
        <f t="shared" si="176"/>
        <v>3304.1</v>
      </c>
      <c r="I125" s="161">
        <f>RCFs!$C$5</f>
        <v>12.563000000000001</v>
      </c>
      <c r="J125" s="65">
        <f t="shared" si="205"/>
        <v>3634.5</v>
      </c>
      <c r="K125" s="65">
        <f t="shared" si="205"/>
        <v>4460.5</v>
      </c>
      <c r="L125" s="65">
        <f t="shared" si="205"/>
        <v>4956.1000000000004</v>
      </c>
      <c r="M125" s="65">
        <f t="shared" si="205"/>
        <v>6608.1</v>
      </c>
      <c r="N125" s="65">
        <f t="shared" si="205"/>
        <v>7103.7</v>
      </c>
      <c r="O125" s="56">
        <f t="shared" si="178"/>
        <v>3242.8</v>
      </c>
      <c r="P125" s="55">
        <f>RCFs!$C$7</f>
        <v>12.33</v>
      </c>
      <c r="Q125" s="65">
        <f t="shared" si="179"/>
        <v>4215.6000000000004</v>
      </c>
      <c r="R125" s="65">
        <f t="shared" si="179"/>
        <v>4864.2</v>
      </c>
      <c r="S125" s="56">
        <f t="shared" si="180"/>
        <v>3208.3</v>
      </c>
      <c r="T125" s="55">
        <v>12.199</v>
      </c>
      <c r="U125" s="56">
        <f t="shared" si="181"/>
        <v>3208.3</v>
      </c>
      <c r="V125" s="161">
        <f t="shared" si="182"/>
        <v>12.199</v>
      </c>
      <c r="W125" s="65">
        <f t="shared" si="206"/>
        <v>3529.2</v>
      </c>
      <c r="X125" s="65">
        <f t="shared" si="206"/>
        <v>4395.3999999999996</v>
      </c>
      <c r="Y125" s="65">
        <f t="shared" si="206"/>
        <v>5197.5</v>
      </c>
      <c r="Z125" s="65">
        <f t="shared" si="206"/>
        <v>4716.3</v>
      </c>
      <c r="AA125" s="65">
        <f t="shared" si="206"/>
        <v>6962.1</v>
      </c>
      <c r="AB125" s="65">
        <f t="shared" si="206"/>
        <v>9625</v>
      </c>
      <c r="AC125" s="56">
        <f t="shared" si="184"/>
        <v>3245.4</v>
      </c>
      <c r="AD125" s="55">
        <f>RCFs!$C$13</f>
        <v>12.34</v>
      </c>
      <c r="AE125" s="61">
        <f t="shared" si="185"/>
        <v>5354.9</v>
      </c>
      <c r="AF125" s="61">
        <f t="shared" si="185"/>
        <v>6815.3</v>
      </c>
      <c r="AG125" s="61">
        <f t="shared" si="186"/>
        <v>9736.2000000000007</v>
      </c>
      <c r="AH125" s="56">
        <f t="shared" si="187"/>
        <v>3206.7</v>
      </c>
      <c r="AI125" s="161">
        <f>RCFs!$C$23</f>
        <v>12.193</v>
      </c>
      <c r="AJ125" s="56">
        <f t="shared" si="188"/>
        <v>4260.6000000000004</v>
      </c>
      <c r="AK125" s="161">
        <f>RCFs!$C$27</f>
        <v>16.2</v>
      </c>
      <c r="AL125" s="237">
        <f t="shared" si="189"/>
        <v>3372.9</v>
      </c>
      <c r="AM125" s="161">
        <f>RCFs!$C$33</f>
        <v>12.824999999999999</v>
      </c>
      <c r="AN125" s="61">
        <f t="shared" si="190"/>
        <v>5059.3</v>
      </c>
      <c r="AO125" s="162">
        <f t="shared" si="191"/>
        <v>3397.9</v>
      </c>
      <c r="AP125" s="161">
        <f>RCFs!$C$35</f>
        <v>12.92</v>
      </c>
      <c r="AQ125" s="61">
        <f t="shared" si="192"/>
        <v>4077.4</v>
      </c>
      <c r="AR125" s="61">
        <f t="shared" si="192"/>
        <v>4587.1000000000004</v>
      </c>
      <c r="AS125" s="162">
        <f t="shared" si="193"/>
        <v>3447.9</v>
      </c>
      <c r="AT125" s="161">
        <f>RCFs!$C$37</f>
        <v>13.11</v>
      </c>
      <c r="AU125" s="162">
        <f t="shared" si="193"/>
        <v>3379.5</v>
      </c>
      <c r="AV125" s="161">
        <f>RCFs!$C$39</f>
        <v>12.85</v>
      </c>
      <c r="AW125" s="161">
        <f t="shared" ref="AW125" si="209">ROUNDDOWN(AX125*$C125,1)</f>
        <v>3335.3</v>
      </c>
      <c r="AX125" s="161">
        <f>RCFs!$C$41</f>
        <v>12.682</v>
      </c>
    </row>
    <row r="126" spans="1:70" ht="38.25" x14ac:dyDescent="0.2">
      <c r="A126" s="108" t="s">
        <v>152</v>
      </c>
      <c r="B126" s="63" t="s">
        <v>149</v>
      </c>
      <c r="C126" s="64">
        <v>300</v>
      </c>
      <c r="D126" s="93">
        <f t="shared" si="202"/>
        <v>3804.6</v>
      </c>
      <c r="E126" s="195">
        <f>AX126</f>
        <v>12.682</v>
      </c>
      <c r="F126" s="56">
        <f t="shared" si="175"/>
        <v>3768.9</v>
      </c>
      <c r="G126" s="161">
        <f>RCFs!$C$5</f>
        <v>12.563000000000001</v>
      </c>
      <c r="H126" s="56">
        <f t="shared" si="176"/>
        <v>3768.9</v>
      </c>
      <c r="I126" s="161">
        <f>RCFs!$C$5</f>
        <v>12.563000000000001</v>
      </c>
      <c r="J126" s="65">
        <f t="shared" si="205"/>
        <v>4145.8</v>
      </c>
      <c r="K126" s="65">
        <f t="shared" si="205"/>
        <v>5088</v>
      </c>
      <c r="L126" s="65">
        <f t="shared" si="205"/>
        <v>5653.4</v>
      </c>
      <c r="M126" s="65">
        <f t="shared" si="205"/>
        <v>7537.8</v>
      </c>
      <c r="N126" s="65">
        <f t="shared" si="205"/>
        <v>8103.1</v>
      </c>
      <c r="O126" s="56">
        <f t="shared" si="178"/>
        <v>3699</v>
      </c>
      <c r="P126" s="55">
        <f>RCFs!$C$7</f>
        <v>12.33</v>
      </c>
      <c r="Q126" s="65">
        <f t="shared" si="179"/>
        <v>4808.7</v>
      </c>
      <c r="R126" s="65">
        <f t="shared" si="179"/>
        <v>5548.5</v>
      </c>
      <c r="S126" s="56">
        <f t="shared" si="180"/>
        <v>3659.7</v>
      </c>
      <c r="T126" s="55">
        <v>12.199</v>
      </c>
      <c r="U126" s="56">
        <f t="shared" si="181"/>
        <v>3659.7</v>
      </c>
      <c r="V126" s="161">
        <f t="shared" si="182"/>
        <v>12.199</v>
      </c>
      <c r="W126" s="65">
        <f t="shared" si="206"/>
        <v>4025.7</v>
      </c>
      <c r="X126" s="65">
        <f t="shared" si="206"/>
        <v>5013.8</v>
      </c>
      <c r="Y126" s="65">
        <f t="shared" si="206"/>
        <v>5928.7</v>
      </c>
      <c r="Z126" s="65">
        <f t="shared" si="206"/>
        <v>5379.8</v>
      </c>
      <c r="AA126" s="65">
        <f t="shared" si="206"/>
        <v>7941.5</v>
      </c>
      <c r="AB126" s="65">
        <f t="shared" si="206"/>
        <v>10979.1</v>
      </c>
      <c r="AC126" s="56">
        <f t="shared" si="184"/>
        <v>3702</v>
      </c>
      <c r="AD126" s="55">
        <f>RCFs!$C$13</f>
        <v>12.34</v>
      </c>
      <c r="AE126" s="61">
        <f t="shared" si="185"/>
        <v>6108.3</v>
      </c>
      <c r="AF126" s="61">
        <f t="shared" si="185"/>
        <v>7774.2</v>
      </c>
      <c r="AG126" s="61">
        <f t="shared" si="186"/>
        <v>11106</v>
      </c>
      <c r="AH126" s="56">
        <f t="shared" si="187"/>
        <v>3657.9</v>
      </c>
      <c r="AI126" s="161">
        <f>RCFs!$C$23</f>
        <v>12.193</v>
      </c>
      <c r="AJ126" s="56">
        <f t="shared" si="188"/>
        <v>4860</v>
      </c>
      <c r="AK126" s="161">
        <f>RCFs!$C$27</f>
        <v>16.2</v>
      </c>
      <c r="AL126" s="237">
        <f t="shared" si="189"/>
        <v>3847.5</v>
      </c>
      <c r="AM126" s="161">
        <f>RCFs!$C$33</f>
        <v>12.824999999999999</v>
      </c>
      <c r="AN126" s="61">
        <f t="shared" si="190"/>
        <v>5771.2</v>
      </c>
      <c r="AO126" s="162">
        <f t="shared" si="191"/>
        <v>3876</v>
      </c>
      <c r="AP126" s="161">
        <f>RCFs!$C$35</f>
        <v>12.92</v>
      </c>
      <c r="AQ126" s="61">
        <f t="shared" si="192"/>
        <v>4651.2</v>
      </c>
      <c r="AR126" s="61">
        <f t="shared" si="192"/>
        <v>5232.6000000000004</v>
      </c>
      <c r="AS126" s="162">
        <f t="shared" si="193"/>
        <v>3933</v>
      </c>
      <c r="AT126" s="161">
        <f>RCFs!$C$37</f>
        <v>13.11</v>
      </c>
      <c r="AU126" s="162">
        <f t="shared" si="193"/>
        <v>3855</v>
      </c>
      <c r="AV126" s="161">
        <f>RCFs!$C$39</f>
        <v>12.85</v>
      </c>
      <c r="AW126" s="161">
        <f t="shared" ref="AW126" si="210">ROUNDDOWN(AX126*$C126,1)</f>
        <v>3804.6</v>
      </c>
      <c r="AX126" s="161">
        <f>RCFs!$C$41</f>
        <v>12.682</v>
      </c>
    </row>
    <row r="127" spans="1:70" s="86" customFormat="1" x14ac:dyDescent="0.2">
      <c r="A127" s="108" t="s">
        <v>153</v>
      </c>
      <c r="B127" s="63" t="s">
        <v>113</v>
      </c>
      <c r="C127" s="64">
        <v>160</v>
      </c>
      <c r="D127" s="93">
        <f t="shared" si="202"/>
        <v>2029.1</v>
      </c>
      <c r="E127" s="195">
        <f t="shared" ref="E127:E135" si="211">AX127</f>
        <v>12.682</v>
      </c>
      <c r="F127" s="56">
        <f t="shared" si="175"/>
        <v>2010.1</v>
      </c>
      <c r="G127" s="161">
        <f>RCFs!$C$5</f>
        <v>12.563000000000001</v>
      </c>
      <c r="H127" s="56">
        <f t="shared" si="176"/>
        <v>2010.1</v>
      </c>
      <c r="I127" s="161">
        <f>RCFs!$C$5</f>
        <v>12.563000000000001</v>
      </c>
      <c r="J127" s="65">
        <f t="shared" si="205"/>
        <v>2211.1</v>
      </c>
      <c r="K127" s="65">
        <f t="shared" si="205"/>
        <v>2713.6</v>
      </c>
      <c r="L127" s="65">
        <f t="shared" si="205"/>
        <v>3015.1</v>
      </c>
      <c r="M127" s="65">
        <f t="shared" si="205"/>
        <v>4020.2</v>
      </c>
      <c r="N127" s="65">
        <f t="shared" si="205"/>
        <v>4321.7</v>
      </c>
      <c r="O127" s="56">
        <f t="shared" si="178"/>
        <v>1972.8</v>
      </c>
      <c r="P127" s="55">
        <f>RCFs!$C$7</f>
        <v>12.33</v>
      </c>
      <c r="Q127" s="65">
        <f t="shared" si="179"/>
        <v>2564.6</v>
      </c>
      <c r="R127" s="65">
        <f t="shared" si="179"/>
        <v>2959.2</v>
      </c>
      <c r="S127" s="56">
        <f t="shared" si="180"/>
        <v>1951.8</v>
      </c>
      <c r="T127" s="55">
        <v>12.199</v>
      </c>
      <c r="U127" s="56">
        <f t="shared" si="181"/>
        <v>1951.8</v>
      </c>
      <c r="V127" s="161">
        <f t="shared" si="182"/>
        <v>12.199</v>
      </c>
      <c r="W127" s="65">
        <f t="shared" si="206"/>
        <v>2147</v>
      </c>
      <c r="X127" s="65">
        <f t="shared" si="206"/>
        <v>2674</v>
      </c>
      <c r="Y127" s="65">
        <f t="shared" si="206"/>
        <v>3162</v>
      </c>
      <c r="Z127" s="65">
        <f t="shared" si="206"/>
        <v>2869.2</v>
      </c>
      <c r="AA127" s="65">
        <f t="shared" si="206"/>
        <v>4235.5</v>
      </c>
      <c r="AB127" s="65">
        <f t="shared" si="206"/>
        <v>5855.5</v>
      </c>
      <c r="AC127" s="56">
        <f t="shared" si="184"/>
        <v>1974.4</v>
      </c>
      <c r="AD127" s="55">
        <f>RCFs!$C$13</f>
        <v>12.34</v>
      </c>
      <c r="AE127" s="61">
        <f t="shared" si="185"/>
        <v>3257.8</v>
      </c>
      <c r="AF127" s="61">
        <f t="shared" si="185"/>
        <v>4146.2</v>
      </c>
      <c r="AG127" s="61">
        <f t="shared" si="186"/>
        <v>5923.2</v>
      </c>
      <c r="AH127" s="56">
        <f t="shared" si="187"/>
        <v>1950.8</v>
      </c>
      <c r="AI127" s="161">
        <f>RCFs!$C$23</f>
        <v>12.193</v>
      </c>
      <c r="AJ127" s="56">
        <f t="shared" si="188"/>
        <v>2592</v>
      </c>
      <c r="AK127" s="161">
        <f>RCFs!$C$27</f>
        <v>16.2</v>
      </c>
      <c r="AL127" s="237">
        <f t="shared" si="189"/>
        <v>2052</v>
      </c>
      <c r="AM127" s="161">
        <f>RCFs!$C$33</f>
        <v>12.824999999999999</v>
      </c>
      <c r="AN127" s="61">
        <f t="shared" si="190"/>
        <v>3078</v>
      </c>
      <c r="AO127" s="162">
        <f t="shared" si="191"/>
        <v>2067.1999999999998</v>
      </c>
      <c r="AP127" s="161">
        <f>RCFs!$C$35</f>
        <v>12.92</v>
      </c>
      <c r="AQ127" s="61">
        <f t="shared" si="192"/>
        <v>2480.6</v>
      </c>
      <c r="AR127" s="61">
        <f t="shared" si="192"/>
        <v>2790.7</v>
      </c>
      <c r="AS127" s="162">
        <f t="shared" si="193"/>
        <v>2097.6</v>
      </c>
      <c r="AT127" s="161">
        <f>RCFs!$C$37</f>
        <v>13.11</v>
      </c>
      <c r="AU127" s="162">
        <f t="shared" si="193"/>
        <v>2056</v>
      </c>
      <c r="AV127" s="161">
        <f>RCFs!$C$39</f>
        <v>12.85</v>
      </c>
      <c r="AW127" s="161">
        <f t="shared" ref="AW127" si="212">ROUNDDOWN(AX127*$C127,1)</f>
        <v>2029.1</v>
      </c>
      <c r="AX127" s="161">
        <f>RCFs!$C$41</f>
        <v>12.682</v>
      </c>
      <c r="AY127" s="84"/>
      <c r="AZ127" s="84"/>
      <c r="BA127" s="84"/>
      <c r="BB127" s="84"/>
      <c r="BC127" s="84"/>
      <c r="BD127" s="84"/>
      <c r="BE127" s="84"/>
      <c r="BF127" s="84"/>
      <c r="BG127" s="84"/>
      <c r="BH127" s="84"/>
      <c r="BI127" s="85"/>
      <c r="BJ127" s="85"/>
      <c r="BK127" s="85"/>
      <c r="BL127" s="85"/>
      <c r="BM127" s="85"/>
      <c r="BN127" s="85"/>
      <c r="BO127" s="85"/>
      <c r="BP127" s="85"/>
      <c r="BQ127" s="85"/>
      <c r="BR127" s="85"/>
    </row>
    <row r="128" spans="1:70" x14ac:dyDescent="0.2">
      <c r="A128" s="109" t="s">
        <v>131</v>
      </c>
      <c r="B128" s="63" t="s">
        <v>86</v>
      </c>
      <c r="C128" s="64">
        <v>50</v>
      </c>
      <c r="D128" s="93">
        <f t="shared" si="202"/>
        <v>604.5</v>
      </c>
      <c r="E128" s="195">
        <f t="shared" si="211"/>
        <v>12.089</v>
      </c>
      <c r="F128" s="56">
        <f t="shared" si="175"/>
        <v>598.79999999999995</v>
      </c>
      <c r="G128" s="161">
        <f>RCFs!$F$5</f>
        <v>11.975</v>
      </c>
      <c r="H128" s="56">
        <f t="shared" si="176"/>
        <v>598.79999999999995</v>
      </c>
      <c r="I128" s="161">
        <f>RCFs!$F$5</f>
        <v>11.975</v>
      </c>
      <c r="J128" s="65">
        <f t="shared" si="205"/>
        <v>658.6</v>
      </c>
      <c r="K128" s="65">
        <f t="shared" si="205"/>
        <v>808.3</v>
      </c>
      <c r="L128" s="65">
        <f t="shared" si="205"/>
        <v>898.1</v>
      </c>
      <c r="M128" s="65">
        <f t="shared" si="205"/>
        <v>1197.5</v>
      </c>
      <c r="N128" s="65">
        <f t="shared" si="205"/>
        <v>1287.3</v>
      </c>
      <c r="O128" s="56">
        <f t="shared" si="178"/>
        <v>590</v>
      </c>
      <c r="P128" s="55">
        <f>RCFs!$F$7</f>
        <v>11.8</v>
      </c>
      <c r="Q128" s="65">
        <f t="shared" si="179"/>
        <v>767</v>
      </c>
      <c r="R128" s="65">
        <f t="shared" si="179"/>
        <v>885</v>
      </c>
      <c r="S128" s="56">
        <f t="shared" si="180"/>
        <v>581.4</v>
      </c>
      <c r="T128" s="55">
        <v>11.629</v>
      </c>
      <c r="U128" s="56">
        <f t="shared" si="181"/>
        <v>581.5</v>
      </c>
      <c r="V128" s="161">
        <f t="shared" si="182"/>
        <v>11.629</v>
      </c>
      <c r="W128" s="65">
        <f t="shared" si="206"/>
        <v>639.6</v>
      </c>
      <c r="X128" s="65">
        <f t="shared" si="206"/>
        <v>796.6</v>
      </c>
      <c r="Y128" s="65">
        <f t="shared" si="206"/>
        <v>941.9</v>
      </c>
      <c r="Z128" s="65">
        <f t="shared" si="206"/>
        <v>854.7</v>
      </c>
      <c r="AA128" s="65">
        <f t="shared" si="206"/>
        <v>1261.7</v>
      </c>
      <c r="AB128" s="65">
        <f t="shared" si="206"/>
        <v>1744.4</v>
      </c>
      <c r="AC128" s="56">
        <f t="shared" si="184"/>
        <v>589</v>
      </c>
      <c r="AD128" s="55">
        <f>RCFs!$F$13</f>
        <v>11.78</v>
      </c>
      <c r="AE128" s="61">
        <f t="shared" si="185"/>
        <v>971.9</v>
      </c>
      <c r="AF128" s="61">
        <f t="shared" si="185"/>
        <v>1236.9000000000001</v>
      </c>
      <c r="AG128" s="61">
        <f t="shared" si="186"/>
        <v>1767</v>
      </c>
      <c r="AH128" s="56">
        <f t="shared" si="187"/>
        <v>581.6</v>
      </c>
      <c r="AI128" s="161">
        <f>RCFs!$F$23</f>
        <v>11.632</v>
      </c>
      <c r="AJ128" s="56">
        <f t="shared" si="188"/>
        <v>772</v>
      </c>
      <c r="AK128" s="161">
        <f>RCFs!$F$27</f>
        <v>15.44</v>
      </c>
      <c r="AL128" s="237">
        <f t="shared" si="189"/>
        <v>611.20000000000005</v>
      </c>
      <c r="AM128" s="161">
        <f>RCFs!$F$33</f>
        <v>12.225</v>
      </c>
      <c r="AN128" s="61">
        <f t="shared" si="190"/>
        <v>916.8</v>
      </c>
      <c r="AO128" s="162">
        <f t="shared" si="191"/>
        <v>604.4</v>
      </c>
      <c r="AP128" s="161">
        <f>RCFs!$F$41</f>
        <v>12.089</v>
      </c>
      <c r="AQ128" s="61">
        <f t="shared" si="192"/>
        <v>725.2</v>
      </c>
      <c r="AR128" s="61">
        <f t="shared" si="192"/>
        <v>815.9</v>
      </c>
      <c r="AS128" s="162">
        <f t="shared" si="193"/>
        <v>612.5</v>
      </c>
      <c r="AT128" s="161">
        <f>RCFs!$F$37</f>
        <v>12.25</v>
      </c>
      <c r="AU128" s="162">
        <f t="shared" si="193"/>
        <v>612.5</v>
      </c>
      <c r="AV128" s="161">
        <f>RCFs!$F$39</f>
        <v>12.25</v>
      </c>
      <c r="AW128" s="161">
        <f t="shared" ref="AW128" si="213">ROUNDDOWN(AX128*$C128,1)</f>
        <v>604.4</v>
      </c>
      <c r="AX128" s="161">
        <f>RCFs!$F$41</f>
        <v>12.089</v>
      </c>
    </row>
    <row r="129" spans="1:70" x14ac:dyDescent="0.2">
      <c r="A129" s="108" t="s">
        <v>135</v>
      </c>
      <c r="B129" s="63" t="s">
        <v>114</v>
      </c>
      <c r="C129" s="64">
        <v>25</v>
      </c>
      <c r="D129" s="93">
        <f t="shared" ref="D129:D135" si="214">ROUND(E129*C129,1)</f>
        <v>302.2</v>
      </c>
      <c r="E129" s="195">
        <f t="shared" si="211"/>
        <v>12.089</v>
      </c>
      <c r="F129" s="56">
        <f t="shared" si="175"/>
        <v>299.39999999999998</v>
      </c>
      <c r="G129" s="161">
        <f>RCFs!$F$5</f>
        <v>11.975</v>
      </c>
      <c r="H129" s="56">
        <f t="shared" si="176"/>
        <v>299.39999999999998</v>
      </c>
      <c r="I129" s="161">
        <f>RCFs!$F$5</f>
        <v>11.975</v>
      </c>
      <c r="J129" s="65">
        <f t="shared" si="205"/>
        <v>329.3</v>
      </c>
      <c r="K129" s="65">
        <f t="shared" si="205"/>
        <v>404.2</v>
      </c>
      <c r="L129" s="65">
        <f t="shared" si="205"/>
        <v>449.1</v>
      </c>
      <c r="M129" s="65">
        <f t="shared" si="205"/>
        <v>598.79999999999995</v>
      </c>
      <c r="N129" s="65">
        <f t="shared" si="205"/>
        <v>643.70000000000005</v>
      </c>
      <c r="O129" s="56">
        <f t="shared" si="178"/>
        <v>295</v>
      </c>
      <c r="P129" s="55">
        <f>RCFs!$F$7</f>
        <v>11.8</v>
      </c>
      <c r="Q129" s="65">
        <f t="shared" ref="Q129:R135" si="215">ROUNDDOWN($O129*Q$6,1)</f>
        <v>383.5</v>
      </c>
      <c r="R129" s="65">
        <f t="shared" si="215"/>
        <v>442.5</v>
      </c>
      <c r="S129" s="56">
        <f t="shared" si="180"/>
        <v>290.7</v>
      </c>
      <c r="T129" s="55">
        <v>11.629</v>
      </c>
      <c r="U129" s="56">
        <f t="shared" si="181"/>
        <v>290.7</v>
      </c>
      <c r="V129" s="161">
        <f t="shared" si="182"/>
        <v>11.629</v>
      </c>
      <c r="W129" s="65">
        <f t="shared" si="206"/>
        <v>319.8</v>
      </c>
      <c r="X129" s="65">
        <f t="shared" si="206"/>
        <v>398.3</v>
      </c>
      <c r="Y129" s="65">
        <f t="shared" si="206"/>
        <v>471</v>
      </c>
      <c r="Z129" s="65">
        <f t="shared" si="206"/>
        <v>427.4</v>
      </c>
      <c r="AA129" s="65">
        <f t="shared" si="206"/>
        <v>630.9</v>
      </c>
      <c r="AB129" s="65">
        <f t="shared" si="206"/>
        <v>872.2</v>
      </c>
      <c r="AC129" s="56">
        <f t="shared" si="184"/>
        <v>294.5</v>
      </c>
      <c r="AD129" s="55">
        <f>RCFs!$F$13</f>
        <v>11.78</v>
      </c>
      <c r="AE129" s="61">
        <f t="shared" si="185"/>
        <v>485.9</v>
      </c>
      <c r="AF129" s="61">
        <f t="shared" si="185"/>
        <v>618.5</v>
      </c>
      <c r="AG129" s="61">
        <f t="shared" si="186"/>
        <v>883.5</v>
      </c>
      <c r="AH129" s="56">
        <f t="shared" si="187"/>
        <v>290.8</v>
      </c>
      <c r="AI129" s="161">
        <f>RCFs!$F$23</f>
        <v>11.632</v>
      </c>
      <c r="AJ129" s="56">
        <f t="shared" si="188"/>
        <v>386</v>
      </c>
      <c r="AK129" s="161">
        <f>RCFs!$F$27</f>
        <v>15.44</v>
      </c>
      <c r="AL129" s="237">
        <f t="shared" si="189"/>
        <v>305.60000000000002</v>
      </c>
      <c r="AM129" s="161">
        <f>RCFs!$F$33</f>
        <v>12.225</v>
      </c>
      <c r="AN129" s="61">
        <f t="shared" si="190"/>
        <v>458.4</v>
      </c>
      <c r="AO129" s="162">
        <f t="shared" si="191"/>
        <v>302.2</v>
      </c>
      <c r="AP129" s="161">
        <f>RCFs!$F$41</f>
        <v>12.089</v>
      </c>
      <c r="AQ129" s="61">
        <f t="shared" ref="AQ129:AR135" si="216">ROUNDDOWN($AO129*AQ$6,1)</f>
        <v>362.6</v>
      </c>
      <c r="AR129" s="61">
        <f t="shared" si="216"/>
        <v>407.9</v>
      </c>
      <c r="AS129" s="162">
        <f t="shared" si="193"/>
        <v>306.2</v>
      </c>
      <c r="AT129" s="161">
        <f>RCFs!$F$37</f>
        <v>12.25</v>
      </c>
      <c r="AU129" s="162">
        <f t="shared" si="193"/>
        <v>306.2</v>
      </c>
      <c r="AV129" s="161">
        <f>RCFs!$F$39</f>
        <v>12.25</v>
      </c>
      <c r="AW129" s="161">
        <f t="shared" ref="AW129" si="217">ROUNDDOWN(AX129*$C129,1)</f>
        <v>302.2</v>
      </c>
      <c r="AX129" s="161">
        <f>RCFs!$F$41</f>
        <v>12.089</v>
      </c>
    </row>
    <row r="130" spans="1:70" x14ac:dyDescent="0.2">
      <c r="A130" s="109" t="s">
        <v>132</v>
      </c>
      <c r="B130" s="63" t="s">
        <v>87</v>
      </c>
      <c r="C130" s="64">
        <v>50</v>
      </c>
      <c r="D130" s="93">
        <f t="shared" si="214"/>
        <v>604.5</v>
      </c>
      <c r="E130" s="195">
        <f t="shared" si="211"/>
        <v>12.089</v>
      </c>
      <c r="F130" s="56">
        <f t="shared" si="175"/>
        <v>598.79999999999995</v>
      </c>
      <c r="G130" s="161">
        <f>RCFs!$F$5</f>
        <v>11.975</v>
      </c>
      <c r="H130" s="56">
        <f t="shared" si="176"/>
        <v>598.79999999999995</v>
      </c>
      <c r="I130" s="161">
        <f>RCFs!$F$5</f>
        <v>11.975</v>
      </c>
      <c r="J130" s="65">
        <f t="shared" si="205"/>
        <v>658.6</v>
      </c>
      <c r="K130" s="65">
        <f t="shared" si="205"/>
        <v>808.3</v>
      </c>
      <c r="L130" s="65">
        <f t="shared" si="205"/>
        <v>898.1</v>
      </c>
      <c r="M130" s="65">
        <f t="shared" si="205"/>
        <v>1197.5</v>
      </c>
      <c r="N130" s="65">
        <f t="shared" si="205"/>
        <v>1287.3</v>
      </c>
      <c r="O130" s="56">
        <f t="shared" si="178"/>
        <v>590</v>
      </c>
      <c r="P130" s="55">
        <f>RCFs!$F$7</f>
        <v>11.8</v>
      </c>
      <c r="Q130" s="65">
        <f t="shared" si="215"/>
        <v>767</v>
      </c>
      <c r="R130" s="65">
        <f t="shared" si="215"/>
        <v>885</v>
      </c>
      <c r="S130" s="56">
        <f t="shared" si="180"/>
        <v>581.4</v>
      </c>
      <c r="T130" s="55">
        <v>11.629</v>
      </c>
      <c r="U130" s="56">
        <f t="shared" si="181"/>
        <v>581.5</v>
      </c>
      <c r="V130" s="161">
        <f t="shared" si="182"/>
        <v>11.629</v>
      </c>
      <c r="W130" s="65">
        <f t="shared" si="206"/>
        <v>639.6</v>
      </c>
      <c r="X130" s="65">
        <f t="shared" si="206"/>
        <v>796.6</v>
      </c>
      <c r="Y130" s="65">
        <f t="shared" si="206"/>
        <v>941.9</v>
      </c>
      <c r="Z130" s="65">
        <f t="shared" si="206"/>
        <v>854.7</v>
      </c>
      <c r="AA130" s="65">
        <f t="shared" si="206"/>
        <v>1261.7</v>
      </c>
      <c r="AB130" s="65">
        <f t="shared" si="206"/>
        <v>1744.4</v>
      </c>
      <c r="AC130" s="56">
        <f t="shared" si="184"/>
        <v>589</v>
      </c>
      <c r="AD130" s="55">
        <f>RCFs!$F$13</f>
        <v>11.78</v>
      </c>
      <c r="AE130" s="61">
        <f t="shared" si="185"/>
        <v>971.9</v>
      </c>
      <c r="AF130" s="61">
        <f t="shared" si="185"/>
        <v>1236.9000000000001</v>
      </c>
      <c r="AG130" s="61">
        <f t="shared" si="186"/>
        <v>1767</v>
      </c>
      <c r="AH130" s="56">
        <f t="shared" si="187"/>
        <v>581.6</v>
      </c>
      <c r="AI130" s="161">
        <f>RCFs!$F$23</f>
        <v>11.632</v>
      </c>
      <c r="AJ130" s="56">
        <f t="shared" si="188"/>
        <v>772</v>
      </c>
      <c r="AK130" s="161">
        <f>RCFs!$F$27</f>
        <v>15.44</v>
      </c>
      <c r="AL130" s="237">
        <f t="shared" si="189"/>
        <v>611.20000000000005</v>
      </c>
      <c r="AM130" s="161">
        <f>RCFs!$F$33</f>
        <v>12.225</v>
      </c>
      <c r="AN130" s="61">
        <f t="shared" si="190"/>
        <v>916.8</v>
      </c>
      <c r="AO130" s="162">
        <f t="shared" si="191"/>
        <v>604.4</v>
      </c>
      <c r="AP130" s="161">
        <f>RCFs!$F$41</f>
        <v>12.089</v>
      </c>
      <c r="AQ130" s="61">
        <f t="shared" si="216"/>
        <v>725.2</v>
      </c>
      <c r="AR130" s="61">
        <f t="shared" si="216"/>
        <v>815.9</v>
      </c>
      <c r="AS130" s="162">
        <f t="shared" si="193"/>
        <v>612.5</v>
      </c>
      <c r="AT130" s="161">
        <f>RCFs!$F$37</f>
        <v>12.25</v>
      </c>
      <c r="AU130" s="162">
        <f t="shared" si="193"/>
        <v>612.5</v>
      </c>
      <c r="AV130" s="161">
        <f>RCFs!$F$39</f>
        <v>12.25</v>
      </c>
      <c r="AW130" s="161">
        <f t="shared" ref="AW130" si="218">ROUNDDOWN(AX130*$C130,1)</f>
        <v>604.4</v>
      </c>
      <c r="AX130" s="161">
        <f>RCFs!$F$41</f>
        <v>12.089</v>
      </c>
    </row>
    <row r="131" spans="1:70" x14ac:dyDescent="0.2">
      <c r="A131" s="108" t="s">
        <v>136</v>
      </c>
      <c r="B131" s="63" t="s">
        <v>115</v>
      </c>
      <c r="C131" s="64">
        <v>10</v>
      </c>
      <c r="D131" s="93">
        <f t="shared" si="214"/>
        <v>120.9</v>
      </c>
      <c r="E131" s="195">
        <f t="shared" si="211"/>
        <v>12.089</v>
      </c>
      <c r="F131" s="56">
        <f t="shared" si="175"/>
        <v>119.8</v>
      </c>
      <c r="G131" s="161">
        <f>RCFs!$F$5</f>
        <v>11.975</v>
      </c>
      <c r="H131" s="56">
        <f t="shared" si="176"/>
        <v>119.8</v>
      </c>
      <c r="I131" s="161">
        <f>RCFs!$F$5</f>
        <v>11.975</v>
      </c>
      <c r="J131" s="65">
        <f t="shared" si="205"/>
        <v>131.69999999999999</v>
      </c>
      <c r="K131" s="65">
        <f t="shared" si="205"/>
        <v>161.69999999999999</v>
      </c>
      <c r="L131" s="65">
        <f t="shared" si="205"/>
        <v>179.6</v>
      </c>
      <c r="M131" s="65">
        <f t="shared" si="205"/>
        <v>239.5</v>
      </c>
      <c r="N131" s="65">
        <f t="shared" si="205"/>
        <v>257.5</v>
      </c>
      <c r="O131" s="56">
        <f t="shared" si="178"/>
        <v>118</v>
      </c>
      <c r="P131" s="55">
        <f>RCFs!$F$7</f>
        <v>11.8</v>
      </c>
      <c r="Q131" s="65">
        <f t="shared" si="215"/>
        <v>153.4</v>
      </c>
      <c r="R131" s="65">
        <f t="shared" si="215"/>
        <v>177</v>
      </c>
      <c r="S131" s="56">
        <f t="shared" si="180"/>
        <v>116.2</v>
      </c>
      <c r="T131" s="55">
        <v>11.629</v>
      </c>
      <c r="U131" s="56">
        <f t="shared" si="181"/>
        <v>116.3</v>
      </c>
      <c r="V131" s="161">
        <f t="shared" si="182"/>
        <v>11.629</v>
      </c>
      <c r="W131" s="65">
        <f t="shared" si="206"/>
        <v>127.9</v>
      </c>
      <c r="X131" s="65">
        <f t="shared" si="206"/>
        <v>159.30000000000001</v>
      </c>
      <c r="Y131" s="65">
        <f t="shared" si="206"/>
        <v>188.4</v>
      </c>
      <c r="Z131" s="65">
        <f t="shared" si="206"/>
        <v>170.9</v>
      </c>
      <c r="AA131" s="65">
        <f t="shared" si="206"/>
        <v>252.3</v>
      </c>
      <c r="AB131" s="65">
        <f t="shared" si="206"/>
        <v>348.9</v>
      </c>
      <c r="AC131" s="56">
        <f t="shared" si="184"/>
        <v>117.8</v>
      </c>
      <c r="AD131" s="55">
        <f>RCFs!$F$13</f>
        <v>11.78</v>
      </c>
      <c r="AE131" s="61">
        <f t="shared" si="185"/>
        <v>194.4</v>
      </c>
      <c r="AF131" s="61">
        <f t="shared" si="185"/>
        <v>247.4</v>
      </c>
      <c r="AG131" s="61">
        <f t="shared" si="186"/>
        <v>353.4</v>
      </c>
      <c r="AH131" s="56">
        <f t="shared" si="187"/>
        <v>116.3</v>
      </c>
      <c r="AI131" s="161">
        <f>RCFs!$F$23</f>
        <v>11.632</v>
      </c>
      <c r="AJ131" s="56">
        <f t="shared" si="188"/>
        <v>154.4</v>
      </c>
      <c r="AK131" s="161">
        <f>RCFs!$F$27</f>
        <v>15.44</v>
      </c>
      <c r="AL131" s="237">
        <f t="shared" si="189"/>
        <v>122.2</v>
      </c>
      <c r="AM131" s="161">
        <f>RCFs!$F$33</f>
        <v>12.225</v>
      </c>
      <c r="AN131" s="61">
        <f t="shared" si="190"/>
        <v>183.3</v>
      </c>
      <c r="AO131" s="162">
        <f t="shared" si="191"/>
        <v>120.8</v>
      </c>
      <c r="AP131" s="161">
        <f>RCFs!$F$41</f>
        <v>12.089</v>
      </c>
      <c r="AQ131" s="61">
        <f t="shared" si="216"/>
        <v>144.9</v>
      </c>
      <c r="AR131" s="61">
        <f t="shared" si="216"/>
        <v>163</v>
      </c>
      <c r="AS131" s="162">
        <f t="shared" si="193"/>
        <v>122.5</v>
      </c>
      <c r="AT131" s="161">
        <f>RCFs!$F$37</f>
        <v>12.25</v>
      </c>
      <c r="AU131" s="162">
        <f t="shared" si="193"/>
        <v>122.5</v>
      </c>
      <c r="AV131" s="161">
        <f>RCFs!$F$39</f>
        <v>12.25</v>
      </c>
      <c r="AW131" s="161">
        <f t="shared" ref="AW131" si="219">ROUNDDOWN(AX131*$C131,1)</f>
        <v>120.8</v>
      </c>
      <c r="AX131" s="161">
        <f>RCFs!$F$41</f>
        <v>12.089</v>
      </c>
    </row>
    <row r="132" spans="1:70" s="86" customFormat="1" x14ac:dyDescent="0.2">
      <c r="A132" s="108" t="s">
        <v>137</v>
      </c>
      <c r="B132" s="63" t="s">
        <v>116</v>
      </c>
      <c r="C132" s="64">
        <v>10</v>
      </c>
      <c r="D132" s="93">
        <f t="shared" si="214"/>
        <v>120.9</v>
      </c>
      <c r="E132" s="195">
        <f t="shared" si="211"/>
        <v>12.089</v>
      </c>
      <c r="F132" s="56">
        <f t="shared" si="175"/>
        <v>119.8</v>
      </c>
      <c r="G132" s="161">
        <f>RCFs!$F$5</f>
        <v>11.975</v>
      </c>
      <c r="H132" s="56">
        <f t="shared" si="176"/>
        <v>119.8</v>
      </c>
      <c r="I132" s="161">
        <f>RCFs!$F$5</f>
        <v>11.975</v>
      </c>
      <c r="J132" s="65">
        <f t="shared" si="205"/>
        <v>131.69999999999999</v>
      </c>
      <c r="K132" s="65">
        <f t="shared" si="205"/>
        <v>161.69999999999999</v>
      </c>
      <c r="L132" s="65">
        <f t="shared" si="205"/>
        <v>179.6</v>
      </c>
      <c r="M132" s="65">
        <f t="shared" si="205"/>
        <v>239.5</v>
      </c>
      <c r="N132" s="65">
        <f t="shared" si="205"/>
        <v>257.5</v>
      </c>
      <c r="O132" s="56">
        <f t="shared" si="178"/>
        <v>118</v>
      </c>
      <c r="P132" s="55">
        <f>RCFs!$F$7</f>
        <v>11.8</v>
      </c>
      <c r="Q132" s="65">
        <f t="shared" si="215"/>
        <v>153.4</v>
      </c>
      <c r="R132" s="65">
        <f t="shared" si="215"/>
        <v>177</v>
      </c>
      <c r="S132" s="56">
        <f t="shared" si="180"/>
        <v>116.2</v>
      </c>
      <c r="T132" s="55">
        <v>11.629</v>
      </c>
      <c r="U132" s="56">
        <f t="shared" si="181"/>
        <v>116.3</v>
      </c>
      <c r="V132" s="161">
        <f t="shared" si="182"/>
        <v>11.629</v>
      </c>
      <c r="W132" s="65">
        <f t="shared" si="206"/>
        <v>127.9</v>
      </c>
      <c r="X132" s="65">
        <f t="shared" si="206"/>
        <v>159.30000000000001</v>
      </c>
      <c r="Y132" s="65">
        <f t="shared" si="206"/>
        <v>188.4</v>
      </c>
      <c r="Z132" s="65">
        <f t="shared" si="206"/>
        <v>170.9</v>
      </c>
      <c r="AA132" s="65">
        <f t="shared" si="206"/>
        <v>252.3</v>
      </c>
      <c r="AB132" s="65">
        <f t="shared" si="206"/>
        <v>348.9</v>
      </c>
      <c r="AC132" s="56">
        <f t="shared" si="184"/>
        <v>117.8</v>
      </c>
      <c r="AD132" s="55">
        <f>RCFs!$F$13</f>
        <v>11.78</v>
      </c>
      <c r="AE132" s="61">
        <f t="shared" si="185"/>
        <v>194.4</v>
      </c>
      <c r="AF132" s="61">
        <f t="shared" si="185"/>
        <v>247.4</v>
      </c>
      <c r="AG132" s="61">
        <f t="shared" si="186"/>
        <v>353.4</v>
      </c>
      <c r="AH132" s="56">
        <f t="shared" si="187"/>
        <v>116.3</v>
      </c>
      <c r="AI132" s="161">
        <f>RCFs!$F$23</f>
        <v>11.632</v>
      </c>
      <c r="AJ132" s="56">
        <f t="shared" si="188"/>
        <v>154.4</v>
      </c>
      <c r="AK132" s="161">
        <f>RCFs!$F$27</f>
        <v>15.44</v>
      </c>
      <c r="AL132" s="237">
        <f t="shared" si="189"/>
        <v>122.2</v>
      </c>
      <c r="AM132" s="161">
        <f>RCFs!$F$33</f>
        <v>12.225</v>
      </c>
      <c r="AN132" s="61">
        <f t="shared" si="190"/>
        <v>183.3</v>
      </c>
      <c r="AO132" s="162">
        <f t="shared" si="191"/>
        <v>120.8</v>
      </c>
      <c r="AP132" s="161">
        <f>RCFs!$F$41</f>
        <v>12.089</v>
      </c>
      <c r="AQ132" s="61">
        <f t="shared" si="216"/>
        <v>144.9</v>
      </c>
      <c r="AR132" s="61">
        <f t="shared" si="216"/>
        <v>163</v>
      </c>
      <c r="AS132" s="162">
        <f t="shared" si="193"/>
        <v>122.5</v>
      </c>
      <c r="AT132" s="161">
        <f>RCFs!$F$37</f>
        <v>12.25</v>
      </c>
      <c r="AU132" s="162">
        <f t="shared" si="193"/>
        <v>122.5</v>
      </c>
      <c r="AV132" s="161">
        <f>RCFs!$F$39</f>
        <v>12.25</v>
      </c>
      <c r="AW132" s="161">
        <f t="shared" ref="AW132" si="220">ROUNDDOWN(AX132*$C132,1)</f>
        <v>120.8</v>
      </c>
      <c r="AX132" s="161">
        <f>RCFs!$F$41</f>
        <v>12.089</v>
      </c>
      <c r="AY132" s="84"/>
      <c r="AZ132" s="84"/>
      <c r="BA132" s="84"/>
      <c r="BB132" s="84"/>
      <c r="BC132" s="84"/>
      <c r="BD132" s="84"/>
      <c r="BE132" s="84"/>
      <c r="BF132" s="84"/>
      <c r="BG132" s="84"/>
      <c r="BH132" s="84"/>
      <c r="BI132" s="85"/>
      <c r="BJ132" s="85"/>
      <c r="BK132" s="85"/>
      <c r="BL132" s="85"/>
      <c r="BM132" s="85"/>
      <c r="BN132" s="85"/>
      <c r="BO132" s="85"/>
      <c r="BP132" s="85"/>
      <c r="BQ132" s="85"/>
      <c r="BR132" s="85"/>
    </row>
    <row r="133" spans="1:70" s="86" customFormat="1" x14ac:dyDescent="0.2">
      <c r="A133" s="110" t="s">
        <v>138</v>
      </c>
      <c r="B133" s="90" t="s">
        <v>117</v>
      </c>
      <c r="C133" s="91">
        <v>50</v>
      </c>
      <c r="D133" s="93">
        <f t="shared" si="214"/>
        <v>604.5</v>
      </c>
      <c r="E133" s="195">
        <f t="shared" si="211"/>
        <v>12.089</v>
      </c>
      <c r="F133" s="56">
        <f t="shared" si="175"/>
        <v>598.79999999999995</v>
      </c>
      <c r="G133" s="161">
        <f>RCFs!$F$5</f>
        <v>11.975</v>
      </c>
      <c r="H133" s="56">
        <f t="shared" si="176"/>
        <v>598.79999999999995</v>
      </c>
      <c r="I133" s="161">
        <f>RCFs!$F$5</f>
        <v>11.975</v>
      </c>
      <c r="J133" s="65">
        <f t="shared" si="205"/>
        <v>658.6</v>
      </c>
      <c r="K133" s="65">
        <f t="shared" si="205"/>
        <v>808.3</v>
      </c>
      <c r="L133" s="65">
        <f t="shared" si="205"/>
        <v>898.1</v>
      </c>
      <c r="M133" s="65">
        <f t="shared" si="205"/>
        <v>1197.5</v>
      </c>
      <c r="N133" s="65">
        <f t="shared" si="205"/>
        <v>1287.3</v>
      </c>
      <c r="O133" s="56">
        <f t="shared" si="178"/>
        <v>590</v>
      </c>
      <c r="P133" s="55">
        <f>RCFs!$F$7</f>
        <v>11.8</v>
      </c>
      <c r="Q133" s="65">
        <f t="shared" si="215"/>
        <v>767</v>
      </c>
      <c r="R133" s="65">
        <f t="shared" si="215"/>
        <v>885</v>
      </c>
      <c r="S133" s="56">
        <f t="shared" si="180"/>
        <v>581.4</v>
      </c>
      <c r="T133" s="55">
        <v>11.629</v>
      </c>
      <c r="U133" s="56">
        <f t="shared" si="181"/>
        <v>581.5</v>
      </c>
      <c r="V133" s="161">
        <f t="shared" si="182"/>
        <v>11.629</v>
      </c>
      <c r="W133" s="65">
        <f t="shared" si="206"/>
        <v>639.6</v>
      </c>
      <c r="X133" s="65">
        <f t="shared" si="206"/>
        <v>796.6</v>
      </c>
      <c r="Y133" s="65">
        <f t="shared" si="206"/>
        <v>941.9</v>
      </c>
      <c r="Z133" s="65">
        <f t="shared" si="206"/>
        <v>854.7</v>
      </c>
      <c r="AA133" s="65">
        <f t="shared" si="206"/>
        <v>1261.7</v>
      </c>
      <c r="AB133" s="65">
        <f t="shared" si="206"/>
        <v>1744.4</v>
      </c>
      <c r="AC133" s="56">
        <f t="shared" si="184"/>
        <v>589</v>
      </c>
      <c r="AD133" s="55">
        <f>RCFs!$F$13</f>
        <v>11.78</v>
      </c>
      <c r="AE133" s="61">
        <f t="shared" si="185"/>
        <v>971.9</v>
      </c>
      <c r="AF133" s="61">
        <f t="shared" si="185"/>
        <v>1236.9000000000001</v>
      </c>
      <c r="AG133" s="61">
        <f t="shared" si="186"/>
        <v>1767</v>
      </c>
      <c r="AH133" s="56">
        <f t="shared" si="187"/>
        <v>581.6</v>
      </c>
      <c r="AI133" s="161">
        <f>RCFs!$F$23</f>
        <v>11.632</v>
      </c>
      <c r="AJ133" s="56">
        <f t="shared" si="188"/>
        <v>772</v>
      </c>
      <c r="AK133" s="161">
        <f>RCFs!$F$27</f>
        <v>15.44</v>
      </c>
      <c r="AL133" s="237">
        <f t="shared" si="189"/>
        <v>611.20000000000005</v>
      </c>
      <c r="AM133" s="161">
        <f>RCFs!$F$33</f>
        <v>12.225</v>
      </c>
      <c r="AN133" s="61">
        <f t="shared" si="190"/>
        <v>916.8</v>
      </c>
      <c r="AO133" s="162">
        <f t="shared" si="191"/>
        <v>604.4</v>
      </c>
      <c r="AP133" s="161">
        <f>RCFs!$F$41</f>
        <v>12.089</v>
      </c>
      <c r="AQ133" s="61">
        <f t="shared" si="216"/>
        <v>725.2</v>
      </c>
      <c r="AR133" s="61">
        <f t="shared" si="216"/>
        <v>815.9</v>
      </c>
      <c r="AS133" s="162">
        <f t="shared" si="193"/>
        <v>612.5</v>
      </c>
      <c r="AT133" s="161">
        <f>RCFs!$F$37</f>
        <v>12.25</v>
      </c>
      <c r="AU133" s="162">
        <f t="shared" si="193"/>
        <v>612.5</v>
      </c>
      <c r="AV133" s="161">
        <f>RCFs!$F$39</f>
        <v>12.25</v>
      </c>
      <c r="AW133" s="161">
        <f t="shared" ref="AW133" si="221">ROUNDDOWN(AX133*$C133,1)</f>
        <v>604.4</v>
      </c>
      <c r="AX133" s="161">
        <f>RCFs!$F$41</f>
        <v>12.089</v>
      </c>
      <c r="AY133" s="84"/>
      <c r="AZ133" s="84"/>
      <c r="BA133" s="84"/>
      <c r="BB133" s="84"/>
      <c r="BC133" s="84"/>
      <c r="BD133" s="84"/>
      <c r="BE133" s="84"/>
      <c r="BF133" s="84"/>
      <c r="BG133" s="84"/>
      <c r="BH133" s="84"/>
      <c r="BI133" s="85"/>
      <c r="BJ133" s="85"/>
      <c r="BK133" s="85"/>
      <c r="BL133" s="85"/>
      <c r="BM133" s="85"/>
      <c r="BN133" s="85"/>
      <c r="BO133" s="85"/>
      <c r="BP133" s="85"/>
      <c r="BQ133" s="85"/>
      <c r="BR133" s="85"/>
    </row>
    <row r="134" spans="1:70" s="86" customFormat="1" x14ac:dyDescent="0.2">
      <c r="A134" s="110" t="s">
        <v>154</v>
      </c>
      <c r="B134" s="90" t="s">
        <v>118</v>
      </c>
      <c r="C134" s="91">
        <v>100</v>
      </c>
      <c r="D134" s="93">
        <f t="shared" si="214"/>
        <v>1208.9000000000001</v>
      </c>
      <c r="E134" s="195">
        <f t="shared" si="211"/>
        <v>12.089</v>
      </c>
      <c r="F134" s="56">
        <f t="shared" si="175"/>
        <v>1197.5</v>
      </c>
      <c r="G134" s="161">
        <f>RCFs!$F$5</f>
        <v>11.975</v>
      </c>
      <c r="H134" s="56">
        <f t="shared" si="176"/>
        <v>1197.5</v>
      </c>
      <c r="I134" s="161">
        <f>RCFs!$F$5</f>
        <v>11.975</v>
      </c>
      <c r="J134" s="65">
        <f t="shared" si="205"/>
        <v>1317.3</v>
      </c>
      <c r="K134" s="65">
        <f t="shared" si="205"/>
        <v>1616.6</v>
      </c>
      <c r="L134" s="65">
        <f t="shared" si="205"/>
        <v>1796.3</v>
      </c>
      <c r="M134" s="65">
        <f t="shared" si="205"/>
        <v>2395</v>
      </c>
      <c r="N134" s="65">
        <f t="shared" si="205"/>
        <v>2574.6</v>
      </c>
      <c r="O134" s="56">
        <f t="shared" si="178"/>
        <v>1180</v>
      </c>
      <c r="P134" s="55">
        <f>RCFs!$F$7</f>
        <v>11.8</v>
      </c>
      <c r="Q134" s="65">
        <f t="shared" si="215"/>
        <v>1534</v>
      </c>
      <c r="R134" s="65">
        <f t="shared" si="215"/>
        <v>1770</v>
      </c>
      <c r="S134" s="56">
        <f t="shared" si="180"/>
        <v>1162.9000000000001</v>
      </c>
      <c r="T134" s="55">
        <v>11.629</v>
      </c>
      <c r="U134" s="56">
        <f t="shared" si="181"/>
        <v>1162.9000000000001</v>
      </c>
      <c r="V134" s="161">
        <f t="shared" si="182"/>
        <v>11.629</v>
      </c>
      <c r="W134" s="65">
        <f t="shared" si="206"/>
        <v>1279.2</v>
      </c>
      <c r="X134" s="65">
        <f t="shared" si="206"/>
        <v>1593.2</v>
      </c>
      <c r="Y134" s="65">
        <f t="shared" si="206"/>
        <v>1883.9</v>
      </c>
      <c r="Z134" s="65">
        <f t="shared" si="206"/>
        <v>1709.5</v>
      </c>
      <c r="AA134" s="65">
        <f t="shared" si="206"/>
        <v>2523.5</v>
      </c>
      <c r="AB134" s="65">
        <f t="shared" si="206"/>
        <v>3488.7</v>
      </c>
      <c r="AC134" s="56">
        <f t="shared" si="184"/>
        <v>1178</v>
      </c>
      <c r="AD134" s="55">
        <f>RCFs!$F$13</f>
        <v>11.78</v>
      </c>
      <c r="AE134" s="61">
        <f t="shared" si="185"/>
        <v>1943.7</v>
      </c>
      <c r="AF134" s="61">
        <f t="shared" si="185"/>
        <v>2473.8000000000002</v>
      </c>
      <c r="AG134" s="61">
        <f t="shared" si="186"/>
        <v>3534</v>
      </c>
      <c r="AH134" s="56">
        <f t="shared" si="187"/>
        <v>1163.2</v>
      </c>
      <c r="AI134" s="161">
        <f>RCFs!$F$23</f>
        <v>11.632</v>
      </c>
      <c r="AJ134" s="56">
        <f t="shared" si="188"/>
        <v>1544</v>
      </c>
      <c r="AK134" s="161">
        <f>RCFs!$F$27</f>
        <v>15.44</v>
      </c>
      <c r="AL134" s="237">
        <f t="shared" si="189"/>
        <v>1222.5</v>
      </c>
      <c r="AM134" s="161">
        <f>RCFs!$F$33</f>
        <v>12.225</v>
      </c>
      <c r="AN134" s="61">
        <f t="shared" si="190"/>
        <v>1833.7</v>
      </c>
      <c r="AO134" s="162">
        <f t="shared" si="191"/>
        <v>1208.9000000000001</v>
      </c>
      <c r="AP134" s="161">
        <f>RCFs!$F$41</f>
        <v>12.089</v>
      </c>
      <c r="AQ134" s="61">
        <f t="shared" si="216"/>
        <v>1450.6</v>
      </c>
      <c r="AR134" s="61">
        <f t="shared" si="216"/>
        <v>1632</v>
      </c>
      <c r="AS134" s="162">
        <f t="shared" si="193"/>
        <v>1225</v>
      </c>
      <c r="AT134" s="161">
        <f>RCFs!$F$37</f>
        <v>12.25</v>
      </c>
      <c r="AU134" s="162">
        <f t="shared" si="193"/>
        <v>1225</v>
      </c>
      <c r="AV134" s="161">
        <f>RCFs!$F$39</f>
        <v>12.25</v>
      </c>
      <c r="AW134" s="161">
        <f t="shared" ref="AW134" si="222">ROUNDDOWN(AX134*$C134,1)</f>
        <v>1208.9000000000001</v>
      </c>
      <c r="AX134" s="161">
        <f>RCFs!$F$41</f>
        <v>12.089</v>
      </c>
      <c r="AY134" s="84"/>
      <c r="AZ134" s="84"/>
      <c r="BA134" s="84"/>
      <c r="BB134" s="84"/>
      <c r="BC134" s="84"/>
      <c r="BD134" s="84"/>
      <c r="BE134" s="84"/>
      <c r="BF134" s="84"/>
      <c r="BG134" s="84"/>
      <c r="BH134" s="84"/>
      <c r="BI134" s="85"/>
      <c r="BJ134" s="85"/>
      <c r="BK134" s="85"/>
      <c r="BL134" s="85"/>
      <c r="BM134" s="85"/>
      <c r="BN134" s="85"/>
      <c r="BO134" s="85"/>
      <c r="BP134" s="85"/>
      <c r="BQ134" s="85"/>
      <c r="BR134" s="85"/>
    </row>
    <row r="135" spans="1:70" s="86" customFormat="1" x14ac:dyDescent="0.2">
      <c r="A135" s="110" t="s">
        <v>155</v>
      </c>
      <c r="B135" s="90" t="s">
        <v>119</v>
      </c>
      <c r="C135" s="91">
        <v>78</v>
      </c>
      <c r="D135" s="93">
        <f t="shared" si="214"/>
        <v>942.9</v>
      </c>
      <c r="E135" s="195">
        <f t="shared" si="211"/>
        <v>12.089</v>
      </c>
      <c r="F135" s="56">
        <f t="shared" si="175"/>
        <v>934.1</v>
      </c>
      <c r="G135" s="161">
        <f>RCFs!$F$5</f>
        <v>11.975</v>
      </c>
      <c r="H135" s="56">
        <f t="shared" si="176"/>
        <v>934.1</v>
      </c>
      <c r="I135" s="161">
        <f>RCFs!$F$5</f>
        <v>11.975</v>
      </c>
      <c r="J135" s="65">
        <f t="shared" si="205"/>
        <v>1027.5</v>
      </c>
      <c r="K135" s="65">
        <f t="shared" si="205"/>
        <v>1261</v>
      </c>
      <c r="L135" s="65">
        <f t="shared" si="205"/>
        <v>1401.1</v>
      </c>
      <c r="M135" s="65">
        <f t="shared" si="205"/>
        <v>1868.1</v>
      </c>
      <c r="N135" s="65">
        <f t="shared" si="205"/>
        <v>2008.2</v>
      </c>
      <c r="O135" s="56">
        <f t="shared" si="178"/>
        <v>920.4</v>
      </c>
      <c r="P135" s="55">
        <f>RCFs!$F$7</f>
        <v>11.8</v>
      </c>
      <c r="Q135" s="65">
        <f t="shared" si="215"/>
        <v>1196.5</v>
      </c>
      <c r="R135" s="65">
        <f t="shared" si="215"/>
        <v>1380.6</v>
      </c>
      <c r="S135" s="56">
        <f t="shared" si="180"/>
        <v>907</v>
      </c>
      <c r="T135" s="55">
        <v>11.629</v>
      </c>
      <c r="U135" s="56">
        <f t="shared" si="181"/>
        <v>907.1</v>
      </c>
      <c r="V135" s="161">
        <f t="shared" si="182"/>
        <v>11.629</v>
      </c>
      <c r="W135" s="65">
        <f t="shared" si="206"/>
        <v>997.8</v>
      </c>
      <c r="X135" s="65">
        <f t="shared" si="206"/>
        <v>1242.7</v>
      </c>
      <c r="Y135" s="65">
        <f t="shared" si="206"/>
        <v>1469.4</v>
      </c>
      <c r="Z135" s="65">
        <f t="shared" si="206"/>
        <v>1333.4</v>
      </c>
      <c r="AA135" s="65">
        <f t="shared" si="206"/>
        <v>1968.3</v>
      </c>
      <c r="AB135" s="65">
        <f t="shared" si="206"/>
        <v>2721.2</v>
      </c>
      <c r="AC135" s="56">
        <f t="shared" si="184"/>
        <v>918.8</v>
      </c>
      <c r="AD135" s="55">
        <f>RCFs!$F$13</f>
        <v>11.78</v>
      </c>
      <c r="AE135" s="61">
        <f t="shared" si="185"/>
        <v>1516</v>
      </c>
      <c r="AF135" s="61">
        <f t="shared" si="185"/>
        <v>1929.5</v>
      </c>
      <c r="AG135" s="61">
        <f t="shared" si="186"/>
        <v>2756.4</v>
      </c>
      <c r="AH135" s="56">
        <f t="shared" si="187"/>
        <v>907.2</v>
      </c>
      <c r="AI135" s="161">
        <f>RCFs!$F$23</f>
        <v>11.632</v>
      </c>
      <c r="AJ135" s="56">
        <f t="shared" si="188"/>
        <v>1204.3</v>
      </c>
      <c r="AK135" s="161">
        <f>RCFs!$F$27</f>
        <v>15.44</v>
      </c>
      <c r="AL135" s="237">
        <f t="shared" si="189"/>
        <v>953.5</v>
      </c>
      <c r="AM135" s="161">
        <f>RCFs!$F$33</f>
        <v>12.225</v>
      </c>
      <c r="AN135" s="61">
        <f t="shared" si="190"/>
        <v>1430.2</v>
      </c>
      <c r="AO135" s="162">
        <f t="shared" si="191"/>
        <v>942.9</v>
      </c>
      <c r="AP135" s="161">
        <f>RCFs!$F$41</f>
        <v>12.089</v>
      </c>
      <c r="AQ135" s="61">
        <f t="shared" si="216"/>
        <v>1131.4000000000001</v>
      </c>
      <c r="AR135" s="61">
        <f t="shared" si="216"/>
        <v>1272.9000000000001</v>
      </c>
      <c r="AS135" s="162">
        <f t="shared" si="193"/>
        <v>955.5</v>
      </c>
      <c r="AT135" s="161">
        <f>RCFs!$F$37</f>
        <v>12.25</v>
      </c>
      <c r="AU135" s="162">
        <f t="shared" si="193"/>
        <v>955.5</v>
      </c>
      <c r="AV135" s="161">
        <f>RCFs!$F$39</f>
        <v>12.25</v>
      </c>
      <c r="AW135" s="161">
        <f t="shared" ref="AW135" si="223">ROUNDDOWN(AX135*$C135,1)</f>
        <v>942.9</v>
      </c>
      <c r="AX135" s="161">
        <f>RCFs!$F$41</f>
        <v>12.089</v>
      </c>
      <c r="AY135" s="84"/>
      <c r="AZ135" s="84"/>
      <c r="BA135" s="84"/>
      <c r="BB135" s="84"/>
      <c r="BC135" s="84"/>
      <c r="BD135" s="84"/>
      <c r="BE135" s="84"/>
      <c r="BF135" s="84"/>
      <c r="BG135" s="84"/>
      <c r="BH135" s="84"/>
      <c r="BI135" s="85"/>
      <c r="BJ135" s="85"/>
      <c r="BK135" s="85"/>
      <c r="BL135" s="85"/>
      <c r="BM135" s="85"/>
      <c r="BN135" s="85"/>
      <c r="BO135" s="85"/>
      <c r="BP135" s="85"/>
      <c r="BQ135" s="85"/>
      <c r="BR135" s="85"/>
    </row>
    <row r="136" spans="1:70" x14ac:dyDescent="0.2">
      <c r="A136" s="111"/>
      <c r="B136" s="112"/>
      <c r="C136" s="113"/>
      <c r="D136" s="114"/>
      <c r="E136" s="73"/>
      <c r="F136" s="73"/>
      <c r="G136" s="73"/>
      <c r="H136" s="73"/>
      <c r="I136" s="73"/>
      <c r="J136" s="65"/>
      <c r="K136" s="65"/>
      <c r="L136" s="65"/>
      <c r="M136" s="65"/>
      <c r="N136" s="65"/>
      <c r="O136" s="114"/>
      <c r="P136" s="115"/>
      <c r="Q136" s="176"/>
      <c r="R136" s="176"/>
      <c r="S136" s="114"/>
      <c r="T136" s="115"/>
      <c r="U136" s="114"/>
      <c r="V136" s="115"/>
      <c r="W136" s="98"/>
      <c r="X136" s="98"/>
      <c r="Y136" s="98"/>
      <c r="Z136" s="98"/>
      <c r="AA136" s="98"/>
      <c r="AB136" s="98"/>
      <c r="AC136" s="114"/>
      <c r="AD136" s="114"/>
      <c r="AE136" s="116"/>
      <c r="AF136" s="116"/>
      <c r="AG136" s="116"/>
      <c r="AH136" s="72"/>
      <c r="AI136" s="115"/>
      <c r="AJ136" s="115"/>
      <c r="AK136" s="115"/>
      <c r="AL136" s="239"/>
      <c r="AM136" s="115"/>
      <c r="AN136" s="116"/>
      <c r="AO136" s="114"/>
      <c r="AP136" s="115"/>
      <c r="AQ136" s="116"/>
      <c r="AR136" s="116"/>
      <c r="AS136" s="114"/>
      <c r="AT136" s="115"/>
      <c r="AU136" s="114"/>
      <c r="AV136" s="115"/>
      <c r="AW136" s="72"/>
      <c r="AX136" s="73"/>
    </row>
    <row r="137" spans="1:70" s="7" customFormat="1" x14ac:dyDescent="0.2">
      <c r="A137" s="196" t="s">
        <v>126</v>
      </c>
      <c r="B137" s="117"/>
      <c r="C137" s="118"/>
      <c r="D137" s="119"/>
      <c r="E137" s="120"/>
      <c r="F137" s="120"/>
      <c r="G137" s="120"/>
      <c r="H137" s="120"/>
      <c r="I137" s="120"/>
      <c r="J137" s="120"/>
      <c r="K137" s="120"/>
      <c r="L137" s="120"/>
      <c r="M137" s="120"/>
      <c r="N137" s="120"/>
      <c r="O137" s="120"/>
      <c r="P137" s="120"/>
      <c r="Q137" s="120"/>
      <c r="R137" s="120"/>
      <c r="S137" s="119"/>
      <c r="T137" s="120"/>
      <c r="U137" s="119"/>
      <c r="V137" s="120"/>
      <c r="W137" s="117"/>
      <c r="X137" s="117"/>
      <c r="Y137" s="117"/>
      <c r="Z137" s="117"/>
      <c r="AA137" s="117"/>
      <c r="AB137" s="117"/>
      <c r="AC137" s="119"/>
      <c r="AD137" s="120"/>
      <c r="AE137" s="120"/>
      <c r="AF137" s="120"/>
      <c r="AG137" s="120"/>
      <c r="AH137" s="121"/>
      <c r="AI137" s="120"/>
      <c r="AJ137" s="121"/>
      <c r="AK137" s="120"/>
      <c r="AL137" s="121"/>
      <c r="AM137" s="120"/>
      <c r="AN137" s="120"/>
      <c r="AO137" s="119"/>
      <c r="AP137" s="120"/>
      <c r="AQ137" s="120"/>
      <c r="AR137" s="120"/>
      <c r="AS137" s="119"/>
      <c r="AT137" s="120"/>
      <c r="AU137" s="119"/>
      <c r="AV137" s="120"/>
      <c r="AW137" s="120"/>
      <c r="AX137" s="122"/>
    </row>
    <row r="138" spans="1:70" s="7" customFormat="1" x14ac:dyDescent="0.2">
      <c r="A138" s="197"/>
      <c r="B138" s="4"/>
      <c r="C138" s="4"/>
      <c r="D138" s="8"/>
      <c r="E138" s="9"/>
      <c r="F138" s="9"/>
      <c r="G138" s="9"/>
      <c r="H138" s="9"/>
      <c r="I138" s="9"/>
      <c r="J138" s="9"/>
      <c r="K138" s="9"/>
      <c r="L138" s="9"/>
      <c r="M138" s="9"/>
      <c r="N138" s="9"/>
      <c r="O138" s="9"/>
      <c r="P138" s="9"/>
      <c r="Q138" s="9"/>
      <c r="R138" s="9"/>
      <c r="S138" s="8"/>
      <c r="T138" s="9"/>
      <c r="U138" s="8"/>
      <c r="V138" s="9"/>
      <c r="W138" s="4"/>
      <c r="X138" s="4"/>
      <c r="Y138" s="4"/>
      <c r="Z138" s="4"/>
      <c r="AA138" s="4"/>
      <c r="AB138" s="4"/>
      <c r="AC138" s="8"/>
      <c r="AD138" s="9"/>
      <c r="AE138" s="9"/>
      <c r="AF138" s="9"/>
      <c r="AG138" s="9"/>
      <c r="AH138" s="123"/>
      <c r="AI138" s="9"/>
      <c r="AJ138" s="123"/>
      <c r="AK138" s="9"/>
      <c r="AL138" s="123"/>
      <c r="AM138" s="9"/>
      <c r="AN138" s="9"/>
      <c r="AO138" s="8"/>
      <c r="AP138" s="9"/>
      <c r="AQ138" s="9"/>
      <c r="AR138" s="9"/>
      <c r="AS138" s="8"/>
      <c r="AT138" s="9"/>
      <c r="AU138" s="8"/>
      <c r="AV138" s="9"/>
      <c r="AW138" s="9"/>
      <c r="AX138" s="124"/>
    </row>
    <row r="139" spans="1:70" s="7" customFormat="1" x14ac:dyDescent="0.2">
      <c r="A139" s="198" t="s">
        <v>239</v>
      </c>
      <c r="B139" s="199"/>
      <c r="C139" s="199"/>
      <c r="D139" s="199"/>
      <c r="E139" s="199"/>
      <c r="F139" s="125"/>
      <c r="G139" s="125"/>
      <c r="H139" s="125"/>
      <c r="I139" s="125"/>
      <c r="J139" s="200"/>
      <c r="K139" s="200"/>
      <c r="L139" s="200"/>
      <c r="M139" s="200"/>
      <c r="N139" s="200"/>
      <c r="O139" s="125"/>
      <c r="P139" s="125"/>
      <c r="Q139" s="200"/>
      <c r="R139" s="200"/>
      <c r="S139" s="125"/>
      <c r="T139" s="125"/>
      <c r="U139" s="125"/>
      <c r="V139" s="125"/>
      <c r="W139" s="4"/>
      <c r="X139" s="4"/>
      <c r="Y139" s="4"/>
      <c r="Z139" s="4"/>
      <c r="AA139" s="4"/>
      <c r="AB139" s="4"/>
      <c r="AC139" s="125"/>
      <c r="AD139" s="125"/>
      <c r="AE139" s="9"/>
      <c r="AF139" s="9"/>
      <c r="AG139" s="9"/>
      <c r="AH139" s="125"/>
      <c r="AI139" s="125"/>
      <c r="AJ139" s="125"/>
      <c r="AK139" s="125"/>
      <c r="AL139" s="240"/>
      <c r="AM139" s="125"/>
      <c r="AN139" s="9"/>
      <c r="AO139" s="201"/>
      <c r="AP139" s="125"/>
      <c r="AQ139" s="9"/>
      <c r="AR139" s="9"/>
      <c r="AS139" s="201"/>
      <c r="AT139" s="125"/>
      <c r="AU139" s="201"/>
      <c r="AV139" s="125"/>
      <c r="AW139" s="125"/>
      <c r="AX139" s="202"/>
    </row>
    <row r="140" spans="1:70" s="7" customFormat="1" x14ac:dyDescent="0.2">
      <c r="A140" s="203" t="s">
        <v>240</v>
      </c>
      <c r="B140" s="199"/>
      <c r="C140" s="199"/>
      <c r="D140" s="199"/>
      <c r="E140" s="199"/>
      <c r="F140" s="125"/>
      <c r="G140" s="125"/>
      <c r="H140" s="125"/>
      <c r="I140" s="125"/>
      <c r="J140" s="200"/>
      <c r="K140" s="200"/>
      <c r="L140" s="200"/>
      <c r="M140" s="200"/>
      <c r="N140" s="200"/>
      <c r="O140" s="125"/>
      <c r="P140" s="125"/>
      <c r="Q140" s="200"/>
      <c r="R140" s="200"/>
      <c r="S140" s="125"/>
      <c r="T140" s="125"/>
      <c r="U140" s="125"/>
      <c r="V140" s="125"/>
      <c r="W140" s="4"/>
      <c r="X140" s="4"/>
      <c r="Y140" s="4"/>
      <c r="Z140" s="4"/>
      <c r="AA140" s="4"/>
      <c r="AB140" s="4"/>
      <c r="AC140" s="125"/>
      <c r="AD140" s="125"/>
      <c r="AE140" s="9"/>
      <c r="AF140" s="9"/>
      <c r="AG140" s="9"/>
      <c r="AH140" s="125"/>
      <c r="AI140" s="125"/>
      <c r="AJ140" s="125"/>
      <c r="AK140" s="125"/>
      <c r="AL140" s="240"/>
      <c r="AM140" s="125"/>
      <c r="AN140" s="9"/>
      <c r="AO140" s="201"/>
      <c r="AP140" s="125"/>
      <c r="AQ140" s="9"/>
      <c r="AR140" s="9"/>
      <c r="AS140" s="201"/>
      <c r="AT140" s="125"/>
      <c r="AU140" s="201"/>
      <c r="AV140" s="125"/>
      <c r="AW140" s="125"/>
      <c r="AX140" s="202"/>
    </row>
    <row r="141" spans="1:70" s="7" customFormat="1" x14ac:dyDescent="0.2">
      <c r="A141" s="198" t="s">
        <v>170</v>
      </c>
      <c r="B141" s="125"/>
      <c r="C141" s="4"/>
      <c r="D141" s="8"/>
      <c r="E141" s="9"/>
      <c r="F141" s="9"/>
      <c r="G141" s="9"/>
      <c r="H141" s="9"/>
      <c r="I141" s="9"/>
      <c r="J141" s="200"/>
      <c r="K141" s="200"/>
      <c r="L141" s="200"/>
      <c r="M141" s="200"/>
      <c r="N141" s="200"/>
      <c r="O141" s="9"/>
      <c r="P141" s="9"/>
      <c r="Q141" s="200"/>
      <c r="R141" s="200"/>
      <c r="S141" s="8"/>
      <c r="T141" s="9"/>
      <c r="U141" s="8"/>
      <c r="V141" s="9"/>
      <c r="W141" s="4"/>
      <c r="X141" s="4"/>
      <c r="Y141" s="4"/>
      <c r="Z141" s="4"/>
      <c r="AA141" s="4"/>
      <c r="AB141" s="4"/>
      <c r="AC141" s="8"/>
      <c r="AD141" s="9"/>
      <c r="AE141" s="9"/>
      <c r="AF141" s="9"/>
      <c r="AG141" s="9"/>
      <c r="AH141" s="123"/>
      <c r="AI141" s="9"/>
      <c r="AJ141" s="123"/>
      <c r="AK141" s="9"/>
      <c r="AL141" s="123"/>
      <c r="AM141" s="9"/>
      <c r="AN141" s="9"/>
      <c r="AO141" s="8"/>
      <c r="AP141" s="9"/>
      <c r="AQ141" s="9"/>
      <c r="AR141" s="9"/>
      <c r="AS141" s="8"/>
      <c r="AT141" s="9"/>
      <c r="AU141" s="8"/>
      <c r="AV141" s="9"/>
      <c r="AW141" s="9"/>
      <c r="AX141" s="124"/>
    </row>
    <row r="142" spans="1:70" s="7" customFormat="1" x14ac:dyDescent="0.2">
      <c r="A142" s="198" t="s">
        <v>171</v>
      </c>
      <c r="B142" s="125"/>
      <c r="C142" s="4"/>
      <c r="D142" s="8"/>
      <c r="E142" s="9"/>
      <c r="F142" s="9"/>
      <c r="G142" s="9"/>
      <c r="H142" s="9"/>
      <c r="I142" s="9"/>
      <c r="J142" s="9"/>
      <c r="K142" s="9"/>
      <c r="L142" s="9"/>
      <c r="M142" s="9"/>
      <c r="N142" s="9"/>
      <c r="O142" s="9"/>
      <c r="P142" s="9"/>
      <c r="Q142" s="9"/>
      <c r="R142" s="9"/>
      <c r="S142" s="8"/>
      <c r="T142" s="9"/>
      <c r="U142" s="8"/>
      <c r="V142" s="9"/>
      <c r="W142" s="4"/>
      <c r="X142" s="4"/>
      <c r="Y142" s="4"/>
      <c r="Z142" s="4"/>
      <c r="AA142" s="4"/>
      <c r="AB142" s="4"/>
      <c r="AC142" s="8"/>
      <c r="AD142" s="9"/>
      <c r="AE142" s="9"/>
      <c r="AF142" s="9"/>
      <c r="AG142" s="9"/>
      <c r="AH142" s="123"/>
      <c r="AI142" s="9"/>
      <c r="AJ142" s="123"/>
      <c r="AK142" s="9"/>
      <c r="AL142" s="123"/>
      <c r="AM142" s="9"/>
      <c r="AN142" s="9"/>
      <c r="AO142" s="8"/>
      <c r="AP142" s="9"/>
      <c r="AQ142" s="9"/>
      <c r="AR142" s="9"/>
      <c r="AS142" s="8"/>
      <c r="AT142" s="9"/>
      <c r="AU142" s="8"/>
      <c r="AV142" s="9"/>
      <c r="AW142" s="9"/>
      <c r="AX142" s="124"/>
    </row>
    <row r="143" spans="1:70" s="7" customFormat="1" x14ac:dyDescent="0.2">
      <c r="A143" s="198" t="s">
        <v>241</v>
      </c>
      <c r="B143" s="125"/>
      <c r="C143" s="4"/>
      <c r="D143" s="8"/>
      <c r="E143" s="9"/>
      <c r="F143" s="9"/>
      <c r="G143" s="9"/>
      <c r="H143" s="9"/>
      <c r="I143" s="9"/>
      <c r="J143" s="9"/>
      <c r="K143" s="9"/>
      <c r="L143" s="9"/>
      <c r="M143" s="9"/>
      <c r="N143" s="9"/>
      <c r="O143" s="9"/>
      <c r="P143" s="9"/>
      <c r="Q143" s="9"/>
      <c r="R143" s="9"/>
      <c r="S143" s="8"/>
      <c r="T143" s="9"/>
      <c r="U143" s="8"/>
      <c r="V143" s="9"/>
      <c r="W143" s="4"/>
      <c r="X143" s="4"/>
      <c r="Y143" s="4"/>
      <c r="Z143" s="4"/>
      <c r="AA143" s="4"/>
      <c r="AB143" s="4"/>
      <c r="AC143" s="8"/>
      <c r="AD143" s="9"/>
      <c r="AE143" s="9"/>
      <c r="AF143" s="9"/>
      <c r="AG143" s="9"/>
      <c r="AH143" s="123"/>
      <c r="AI143" s="9"/>
      <c r="AJ143" s="123"/>
      <c r="AK143" s="9"/>
      <c r="AL143" s="123"/>
      <c r="AM143" s="9"/>
      <c r="AN143" s="9"/>
      <c r="AO143" s="8"/>
      <c r="AP143" s="9"/>
      <c r="AQ143" s="9"/>
      <c r="AR143" s="9"/>
      <c r="AS143" s="8"/>
      <c r="AT143" s="9"/>
      <c r="AU143" s="8"/>
      <c r="AV143" s="9"/>
      <c r="AW143" s="9"/>
      <c r="AX143" s="124"/>
    </row>
    <row r="144" spans="1:70" s="7" customFormat="1" x14ac:dyDescent="0.2">
      <c r="A144" s="198" t="s">
        <v>263</v>
      </c>
      <c r="B144" s="125"/>
      <c r="C144" s="4"/>
      <c r="D144" s="8"/>
      <c r="E144" s="9"/>
      <c r="F144" s="9"/>
      <c r="G144" s="9"/>
      <c r="H144" s="9"/>
      <c r="I144" s="9"/>
      <c r="J144" s="9"/>
      <c r="K144" s="9"/>
      <c r="L144" s="9"/>
      <c r="M144" s="9"/>
      <c r="N144" s="9"/>
      <c r="O144" s="9"/>
      <c r="P144" s="9"/>
      <c r="Q144" s="9"/>
      <c r="R144" s="9"/>
      <c r="S144" s="8"/>
      <c r="T144" s="9"/>
      <c r="U144" s="8"/>
      <c r="V144" s="9"/>
      <c r="W144" s="4"/>
      <c r="X144" s="4"/>
      <c r="Y144" s="4"/>
      <c r="Z144" s="4"/>
      <c r="AA144" s="4"/>
      <c r="AB144" s="4"/>
      <c r="AC144" s="8"/>
      <c r="AD144" s="9"/>
      <c r="AE144" s="9"/>
      <c r="AF144" s="9"/>
      <c r="AG144" s="9"/>
      <c r="AH144" s="123"/>
      <c r="AI144" s="9"/>
      <c r="AJ144" s="123"/>
      <c r="AK144" s="9"/>
      <c r="AL144" s="9"/>
      <c r="AM144" s="9"/>
      <c r="AN144" s="9"/>
      <c r="AO144" s="8"/>
      <c r="AP144" s="9"/>
      <c r="AQ144" s="9"/>
      <c r="AR144" s="9"/>
      <c r="AS144" s="8"/>
      <c r="AT144" s="9"/>
      <c r="AU144" s="9"/>
      <c r="AV144" s="9"/>
      <c r="AW144" s="9"/>
      <c r="AX144" s="124"/>
    </row>
    <row r="145" spans="1:50" s="7" customFormat="1" x14ac:dyDescent="0.2">
      <c r="A145" s="198" t="s">
        <v>264</v>
      </c>
      <c r="B145" s="125"/>
      <c r="C145" s="4"/>
      <c r="D145" s="8"/>
      <c r="E145" s="9"/>
      <c r="F145" s="9"/>
      <c r="G145" s="9"/>
      <c r="H145" s="9"/>
      <c r="I145" s="9"/>
      <c r="J145" s="9"/>
      <c r="K145" s="9"/>
      <c r="L145" s="9"/>
      <c r="M145" s="9"/>
      <c r="N145" s="9"/>
      <c r="O145" s="9"/>
      <c r="P145" s="9"/>
      <c r="Q145" s="9"/>
      <c r="R145" s="9"/>
      <c r="S145" s="8"/>
      <c r="T145" s="9"/>
      <c r="U145" s="8"/>
      <c r="V145" s="9"/>
      <c r="W145" s="4"/>
      <c r="X145" s="4"/>
      <c r="Y145" s="4"/>
      <c r="Z145" s="4"/>
      <c r="AA145" s="4"/>
      <c r="AB145" s="4"/>
      <c r="AC145" s="8"/>
      <c r="AD145" s="9"/>
      <c r="AE145" s="9"/>
      <c r="AF145" s="9"/>
      <c r="AG145" s="9"/>
      <c r="AH145" s="123"/>
      <c r="AI145" s="9"/>
      <c r="AJ145" s="123"/>
      <c r="AK145" s="9"/>
      <c r="AL145" s="9"/>
      <c r="AM145" s="9"/>
      <c r="AN145" s="9"/>
      <c r="AO145" s="8"/>
      <c r="AP145" s="9"/>
      <c r="AQ145" s="9"/>
      <c r="AR145" s="9"/>
      <c r="AS145" s="8"/>
      <c r="AT145" s="9"/>
      <c r="AU145" s="9"/>
      <c r="AV145" s="9"/>
      <c r="AW145" s="9"/>
      <c r="AX145" s="124"/>
    </row>
    <row r="146" spans="1:50" s="7" customFormat="1" x14ac:dyDescent="0.2">
      <c r="A146" s="198" t="s">
        <v>265</v>
      </c>
      <c r="B146" s="125"/>
      <c r="C146" s="4"/>
      <c r="D146" s="8"/>
      <c r="E146" s="9"/>
      <c r="F146" s="9"/>
      <c r="G146" s="9"/>
      <c r="H146" s="9"/>
      <c r="I146" s="9"/>
      <c r="J146" s="9"/>
      <c r="K146" s="9"/>
      <c r="L146" s="9"/>
      <c r="M146" s="9"/>
      <c r="N146" s="9"/>
      <c r="O146" s="9"/>
      <c r="P146" s="9"/>
      <c r="Q146" s="9"/>
      <c r="R146" s="9"/>
      <c r="S146" s="8"/>
      <c r="T146" s="9"/>
      <c r="U146" s="8"/>
      <c r="V146" s="9"/>
      <c r="W146" s="4"/>
      <c r="X146" s="4"/>
      <c r="Y146" s="4"/>
      <c r="Z146" s="4"/>
      <c r="AA146" s="4"/>
      <c r="AB146" s="4"/>
      <c r="AC146" s="8"/>
      <c r="AD146" s="9"/>
      <c r="AE146" s="9"/>
      <c r="AF146" s="9"/>
      <c r="AG146" s="9"/>
      <c r="AH146" s="123"/>
      <c r="AI146" s="9"/>
      <c r="AJ146" s="123"/>
      <c r="AK146" s="9"/>
      <c r="AL146" s="9"/>
      <c r="AM146" s="9"/>
      <c r="AN146" s="9"/>
      <c r="AO146" s="8"/>
      <c r="AP146" s="9"/>
      <c r="AQ146" s="9"/>
      <c r="AR146" s="9"/>
      <c r="AS146" s="8"/>
      <c r="AT146" s="9"/>
      <c r="AU146" s="9"/>
      <c r="AV146" s="9"/>
      <c r="AW146" s="9"/>
      <c r="AX146" s="124"/>
    </row>
    <row r="147" spans="1:50" s="7" customFormat="1" x14ac:dyDescent="0.2">
      <c r="A147" s="198" t="s">
        <v>174</v>
      </c>
      <c r="B147" s="125"/>
      <c r="C147" s="4"/>
      <c r="D147" s="8"/>
      <c r="E147" s="9"/>
      <c r="F147" s="9"/>
      <c r="G147" s="9"/>
      <c r="H147" s="9"/>
      <c r="I147" s="9"/>
      <c r="J147" s="9"/>
      <c r="K147" s="9"/>
      <c r="L147" s="9"/>
      <c r="M147" s="9"/>
      <c r="N147" s="9"/>
      <c r="O147" s="9"/>
      <c r="P147" s="9"/>
      <c r="Q147" s="9"/>
      <c r="R147" s="9"/>
      <c r="S147" s="8"/>
      <c r="T147" s="9"/>
      <c r="U147" s="8"/>
      <c r="V147" s="9"/>
      <c r="W147" s="4"/>
      <c r="X147" s="4"/>
      <c r="Y147" s="4"/>
      <c r="Z147" s="4"/>
      <c r="AA147" s="4"/>
      <c r="AB147" s="4"/>
      <c r="AC147" s="8"/>
      <c r="AD147" s="9"/>
      <c r="AE147" s="9"/>
      <c r="AF147" s="9"/>
      <c r="AG147" s="9"/>
      <c r="AH147" s="123"/>
      <c r="AI147" s="9"/>
      <c r="AJ147" s="123"/>
      <c r="AK147" s="9"/>
      <c r="AL147" s="123"/>
      <c r="AM147" s="9"/>
      <c r="AN147" s="9"/>
      <c r="AO147" s="8"/>
      <c r="AP147" s="9"/>
      <c r="AQ147" s="9"/>
      <c r="AR147" s="9"/>
      <c r="AS147" s="8"/>
      <c r="AT147" s="9"/>
      <c r="AU147" s="8"/>
      <c r="AV147" s="9"/>
      <c r="AW147" s="9"/>
      <c r="AX147" s="124"/>
    </row>
    <row r="148" spans="1:50" s="7" customFormat="1" x14ac:dyDescent="0.2">
      <c r="A148" s="204" t="s">
        <v>242</v>
      </c>
      <c r="B148" s="127"/>
      <c r="C148" s="127"/>
      <c r="D148" s="128"/>
      <c r="E148" s="129"/>
      <c r="F148" s="129"/>
      <c r="G148" s="129"/>
      <c r="H148" s="129"/>
      <c r="I148" s="129"/>
      <c r="J148" s="129"/>
      <c r="K148" s="129"/>
      <c r="L148" s="129"/>
      <c r="M148" s="129"/>
      <c r="N148" s="129"/>
      <c r="O148" s="129"/>
      <c r="P148" s="129"/>
      <c r="Q148" s="129"/>
      <c r="R148" s="129"/>
      <c r="S148" s="128"/>
      <c r="T148" s="129"/>
      <c r="U148" s="128"/>
      <c r="V148" s="129"/>
      <c r="W148" s="127"/>
      <c r="X148" s="127"/>
      <c r="Y148" s="127"/>
      <c r="Z148" s="127"/>
      <c r="AA148" s="127"/>
      <c r="AB148" s="127"/>
      <c r="AC148" s="128"/>
      <c r="AD148" s="129"/>
      <c r="AE148" s="129"/>
      <c r="AF148" s="129"/>
      <c r="AG148" s="129"/>
      <c r="AH148" s="130"/>
      <c r="AI148" s="129"/>
      <c r="AJ148" s="130"/>
      <c r="AK148" s="129"/>
      <c r="AL148" s="130"/>
      <c r="AM148" s="129"/>
      <c r="AN148" s="129"/>
      <c r="AO148" s="128"/>
      <c r="AP148" s="129"/>
      <c r="AQ148" s="129"/>
      <c r="AR148" s="129"/>
      <c r="AS148" s="128"/>
      <c r="AT148" s="129"/>
      <c r="AU148" s="128"/>
      <c r="AV148" s="129"/>
      <c r="AW148" s="129"/>
      <c r="AX148" s="131"/>
    </row>
    <row r="149" spans="1:50" s="7" customFormat="1" x14ac:dyDescent="0.2">
      <c r="A149" s="198" t="s">
        <v>169</v>
      </c>
      <c r="B149" s="4"/>
      <c r="C149" s="4"/>
      <c r="D149" s="8"/>
      <c r="E149" s="9"/>
      <c r="F149" s="9"/>
      <c r="G149" s="9"/>
      <c r="H149" s="9"/>
      <c r="I149" s="9"/>
      <c r="J149" s="9"/>
      <c r="K149" s="9"/>
      <c r="L149" s="9"/>
      <c r="M149" s="9"/>
      <c r="N149" s="9"/>
      <c r="O149" s="9"/>
      <c r="P149" s="9"/>
      <c r="Q149" s="9"/>
      <c r="R149" s="9"/>
      <c r="S149" s="8"/>
      <c r="T149" s="9"/>
      <c r="U149" s="8"/>
      <c r="V149" s="9"/>
      <c r="W149" s="4"/>
      <c r="X149" s="4"/>
      <c r="Y149" s="4"/>
      <c r="Z149" s="4"/>
      <c r="AA149" s="4"/>
      <c r="AB149" s="4"/>
      <c r="AC149" s="8"/>
      <c r="AD149" s="9"/>
      <c r="AE149" s="9"/>
      <c r="AF149" s="9"/>
      <c r="AG149" s="9"/>
      <c r="AH149" s="123"/>
      <c r="AI149" s="9"/>
      <c r="AJ149" s="123"/>
      <c r="AK149" s="9"/>
      <c r="AL149" s="123"/>
      <c r="AM149" s="9"/>
      <c r="AN149" s="9"/>
      <c r="AO149" s="8"/>
      <c r="AP149" s="9"/>
      <c r="AQ149" s="9"/>
      <c r="AR149" s="9"/>
      <c r="AS149" s="8"/>
      <c r="AT149" s="9"/>
      <c r="AU149" s="8"/>
      <c r="AV149" s="9"/>
      <c r="AW149" s="9"/>
      <c r="AX149" s="124"/>
    </row>
    <row r="150" spans="1:50" s="7" customFormat="1" x14ac:dyDescent="0.2">
      <c r="A150" s="205" t="s">
        <v>262</v>
      </c>
      <c r="B150" s="127"/>
      <c r="C150" s="127"/>
      <c r="D150" s="128"/>
      <c r="E150" s="129"/>
      <c r="F150" s="129"/>
      <c r="G150" s="129"/>
      <c r="H150" s="129"/>
      <c r="I150" s="129"/>
      <c r="J150" s="129"/>
      <c r="K150" s="129"/>
      <c r="L150" s="129"/>
      <c r="M150" s="129"/>
      <c r="N150" s="129"/>
      <c r="O150" s="129"/>
      <c r="P150" s="129"/>
      <c r="Q150" s="129"/>
      <c r="R150" s="129"/>
      <c r="S150" s="128"/>
      <c r="T150" s="129"/>
      <c r="U150" s="128"/>
      <c r="V150" s="129"/>
      <c r="W150" s="127"/>
      <c r="X150" s="127"/>
      <c r="Y150" s="127"/>
      <c r="Z150" s="127"/>
      <c r="AA150" s="127"/>
      <c r="AB150" s="127"/>
      <c r="AC150" s="128"/>
      <c r="AD150" s="129"/>
      <c r="AE150" s="129"/>
      <c r="AF150" s="129"/>
      <c r="AG150" s="129"/>
      <c r="AH150" s="130"/>
      <c r="AI150" s="129"/>
      <c r="AJ150" s="130"/>
      <c r="AK150" s="129"/>
      <c r="AL150" s="130"/>
      <c r="AM150" s="129"/>
      <c r="AN150" s="129"/>
      <c r="AO150" s="128"/>
      <c r="AP150" s="129"/>
      <c r="AQ150" s="129"/>
      <c r="AR150" s="129"/>
      <c r="AS150" s="128"/>
      <c r="AT150" s="129"/>
      <c r="AU150" s="128"/>
      <c r="AV150" s="129"/>
      <c r="AW150" s="129"/>
      <c r="AX150" s="131"/>
    </row>
    <row r="151" spans="1:50" s="217" customFormat="1" x14ac:dyDescent="0.2">
      <c r="A151" s="212" t="s">
        <v>247</v>
      </c>
      <c r="B151" s="171"/>
      <c r="C151" s="171"/>
      <c r="D151" s="213"/>
      <c r="E151" s="214"/>
      <c r="F151" s="213"/>
      <c r="G151" s="214"/>
      <c r="H151" s="213"/>
      <c r="I151" s="214"/>
      <c r="J151" s="214"/>
      <c r="K151" s="214"/>
      <c r="L151" s="214"/>
      <c r="M151" s="214"/>
      <c r="N151" s="214"/>
      <c r="O151" s="213"/>
      <c r="P151" s="214"/>
      <c r="Q151" s="214"/>
      <c r="R151" s="214"/>
      <c r="S151" s="213"/>
      <c r="T151" s="214"/>
      <c r="U151" s="213"/>
      <c r="V151" s="214"/>
      <c r="W151" s="171"/>
      <c r="X151" s="171"/>
      <c r="Y151" s="171"/>
      <c r="Z151" s="171"/>
      <c r="AA151" s="171"/>
      <c r="AB151" s="171"/>
      <c r="AC151" s="213"/>
      <c r="AD151" s="214"/>
      <c r="AE151" s="214"/>
      <c r="AF151" s="214"/>
      <c r="AG151" s="214"/>
      <c r="AH151" s="215"/>
      <c r="AI151" s="214"/>
      <c r="AJ151" s="215"/>
      <c r="AK151" s="214"/>
      <c r="AL151" s="215"/>
      <c r="AM151" s="214"/>
      <c r="AN151" s="214"/>
      <c r="AO151" s="213"/>
      <c r="AP151" s="214"/>
      <c r="AQ151" s="214"/>
      <c r="AR151" s="214"/>
      <c r="AS151" s="213"/>
      <c r="AT151" s="214"/>
      <c r="AU151" s="213"/>
      <c r="AV151" s="214"/>
      <c r="AW151" s="214"/>
      <c r="AX151" s="216"/>
    </row>
    <row r="152" spans="1:50" s="126" customFormat="1" x14ac:dyDescent="0.2">
      <c r="A152" s="206"/>
      <c r="B152" s="132"/>
      <c r="C152" s="132"/>
      <c r="D152" s="133"/>
      <c r="E152" s="134"/>
      <c r="F152" s="133"/>
      <c r="G152" s="134"/>
      <c r="H152" s="133"/>
      <c r="I152" s="134"/>
      <c r="J152" s="134"/>
      <c r="K152" s="134"/>
      <c r="L152" s="134"/>
      <c r="M152" s="134"/>
      <c r="N152" s="134"/>
      <c r="O152" s="133"/>
      <c r="P152" s="134"/>
      <c r="Q152" s="134"/>
      <c r="R152" s="134"/>
      <c r="S152" s="133"/>
      <c r="T152" s="134"/>
      <c r="U152" s="133"/>
      <c r="V152" s="134"/>
      <c r="W152" s="132"/>
      <c r="X152" s="132"/>
      <c r="Y152" s="132"/>
      <c r="Z152" s="132"/>
      <c r="AA152" s="132"/>
      <c r="AB152" s="132"/>
      <c r="AC152" s="133"/>
      <c r="AD152" s="134"/>
      <c r="AE152" s="134"/>
      <c r="AF152" s="134"/>
      <c r="AG152" s="134"/>
      <c r="AH152" s="135"/>
      <c r="AI152" s="134"/>
      <c r="AJ152" s="135"/>
      <c r="AK152" s="134"/>
      <c r="AL152" s="135"/>
      <c r="AM152" s="134"/>
      <c r="AN152" s="134"/>
      <c r="AO152" s="133"/>
      <c r="AP152" s="134"/>
      <c r="AQ152" s="134"/>
      <c r="AR152" s="134"/>
      <c r="AS152" s="133"/>
      <c r="AT152" s="134"/>
      <c r="AU152" s="133"/>
      <c r="AV152" s="134"/>
      <c r="AW152" s="134"/>
      <c r="AX152" s="136"/>
    </row>
    <row r="153" spans="1:50" s="126" customFormat="1" x14ac:dyDescent="0.2">
      <c r="A153" s="137" t="s">
        <v>150</v>
      </c>
      <c r="B153" s="138"/>
      <c r="C153" s="139"/>
      <c r="D153" s="140"/>
      <c r="E153" s="141"/>
      <c r="F153" s="140"/>
      <c r="G153" s="141"/>
      <c r="H153" s="140"/>
      <c r="I153" s="141"/>
      <c r="J153" s="141"/>
      <c r="K153" s="141"/>
      <c r="L153" s="141"/>
      <c r="M153" s="141"/>
      <c r="N153" s="141"/>
      <c r="O153" s="140"/>
      <c r="P153" s="141"/>
      <c r="Q153" s="141"/>
      <c r="R153" s="141"/>
      <c r="S153" s="140"/>
      <c r="T153" s="141"/>
      <c r="U153" s="140"/>
      <c r="V153" s="141"/>
      <c r="W153" s="138"/>
      <c r="X153" s="138"/>
      <c r="Y153" s="138"/>
      <c r="Z153" s="138"/>
      <c r="AA153" s="138"/>
      <c r="AB153" s="138"/>
      <c r="AC153" s="140"/>
      <c r="AD153" s="141"/>
      <c r="AE153" s="141"/>
      <c r="AF153" s="141"/>
      <c r="AG153" s="141"/>
      <c r="AH153" s="142"/>
      <c r="AI153" s="141"/>
      <c r="AJ153" s="142"/>
      <c r="AK153" s="141"/>
      <c r="AL153" s="142"/>
      <c r="AM153" s="141"/>
      <c r="AN153" s="141"/>
      <c r="AO153" s="140"/>
      <c r="AP153" s="141"/>
      <c r="AQ153" s="141"/>
      <c r="AR153" s="141"/>
      <c r="AS153" s="140"/>
      <c r="AT153" s="141"/>
      <c r="AU153" s="140"/>
      <c r="AV153" s="141"/>
      <c r="AW153" s="141"/>
      <c r="AX153" s="143"/>
    </row>
    <row r="154" spans="1:50" s="7" customFormat="1" x14ac:dyDescent="0.2">
      <c r="A154" s="144" t="s">
        <v>161</v>
      </c>
      <c r="B154" s="145"/>
      <c r="C154" s="145"/>
      <c r="D154" s="145"/>
      <c r="E154" s="145"/>
      <c r="F154" s="207"/>
      <c r="G154" s="145"/>
      <c r="H154" s="207"/>
      <c r="I154" s="145"/>
      <c r="J154" s="145"/>
      <c r="K154" s="145"/>
      <c r="L154" s="145"/>
      <c r="M154" s="145"/>
      <c r="N154" s="145"/>
      <c r="O154" s="207"/>
      <c r="P154" s="145"/>
      <c r="Q154" s="145"/>
      <c r="R154" s="145"/>
      <c r="S154" s="145"/>
      <c r="T154" s="145"/>
      <c r="U154" s="145"/>
      <c r="V154" s="145"/>
      <c r="W154" s="145"/>
      <c r="X154" s="145"/>
      <c r="Y154" s="145"/>
      <c r="Z154" s="145"/>
      <c r="AA154" s="145"/>
      <c r="AB154" s="145"/>
      <c r="AC154" s="145"/>
      <c r="AD154" s="145"/>
      <c r="AE154" s="145"/>
      <c r="AF154" s="145"/>
      <c r="AG154" s="145"/>
      <c r="AH154" s="146"/>
      <c r="AI154" s="145"/>
      <c r="AJ154" s="146"/>
      <c r="AK154" s="145"/>
      <c r="AL154" s="241"/>
      <c r="AM154" s="145"/>
      <c r="AN154" s="145"/>
      <c r="AO154" s="207"/>
      <c r="AP154" s="145"/>
      <c r="AQ154" s="145"/>
      <c r="AR154" s="145"/>
      <c r="AS154" s="207"/>
      <c r="AT154" s="145"/>
      <c r="AU154" s="207"/>
      <c r="AV154" s="145"/>
      <c r="AW154" s="145"/>
      <c r="AX154" s="147"/>
    </row>
    <row r="155" spans="1:50" s="7" customFormat="1" x14ac:dyDescent="0.2">
      <c r="A155" s="148"/>
      <c r="B155" s="149"/>
      <c r="C155" s="150"/>
      <c r="D155" s="151"/>
      <c r="E155" s="152"/>
      <c r="F155" s="151"/>
      <c r="G155" s="152"/>
      <c r="H155" s="151"/>
      <c r="I155" s="152"/>
      <c r="J155" s="152"/>
      <c r="K155" s="152"/>
      <c r="L155" s="152"/>
      <c r="M155" s="152"/>
      <c r="N155" s="152"/>
      <c r="O155" s="151"/>
      <c r="P155" s="152"/>
      <c r="Q155" s="152"/>
      <c r="R155" s="152"/>
      <c r="S155" s="151"/>
      <c r="T155" s="152"/>
      <c r="U155" s="151"/>
      <c r="V155" s="152"/>
      <c r="W155" s="149"/>
      <c r="X155" s="149"/>
      <c r="Y155" s="149"/>
      <c r="Z155" s="149"/>
      <c r="AA155" s="149"/>
      <c r="AB155" s="149"/>
      <c r="AC155" s="151"/>
      <c r="AD155" s="152"/>
      <c r="AE155" s="152"/>
      <c r="AF155" s="152"/>
      <c r="AG155" s="152"/>
      <c r="AH155" s="153"/>
      <c r="AI155" s="152"/>
      <c r="AJ155" s="153"/>
      <c r="AK155" s="152"/>
      <c r="AL155" s="153"/>
      <c r="AM155" s="152"/>
      <c r="AN155" s="152"/>
      <c r="AO155" s="151"/>
      <c r="AP155" s="152"/>
      <c r="AQ155" s="152"/>
      <c r="AR155" s="152"/>
      <c r="AS155" s="151"/>
      <c r="AT155" s="152"/>
      <c r="AU155" s="151"/>
      <c r="AV155" s="152"/>
      <c r="AW155" s="152"/>
      <c r="AX155" s="154"/>
    </row>
    <row r="156" spans="1:50" s="7" customFormat="1" x14ac:dyDescent="0.2">
      <c r="A156" s="137" t="s">
        <v>163</v>
      </c>
      <c r="B156" s="138"/>
      <c r="C156" s="139"/>
      <c r="D156" s="140"/>
      <c r="E156" s="141"/>
      <c r="F156" s="140"/>
      <c r="G156" s="141"/>
      <c r="H156" s="140"/>
      <c r="I156" s="141"/>
      <c r="J156" s="141"/>
      <c r="K156" s="141"/>
      <c r="L156" s="141"/>
      <c r="M156" s="141"/>
      <c r="N156" s="141"/>
      <c r="O156" s="140"/>
      <c r="P156" s="141"/>
      <c r="Q156" s="141"/>
      <c r="R156" s="141"/>
      <c r="S156" s="140"/>
      <c r="T156" s="141"/>
      <c r="U156" s="140"/>
      <c r="V156" s="141"/>
      <c r="W156" s="138"/>
      <c r="X156" s="138"/>
      <c r="Y156" s="138"/>
      <c r="Z156" s="138"/>
      <c r="AA156" s="138"/>
      <c r="AB156" s="138"/>
      <c r="AC156" s="140"/>
      <c r="AD156" s="141"/>
      <c r="AE156" s="141"/>
      <c r="AF156" s="141"/>
      <c r="AG156" s="141"/>
      <c r="AH156" s="142"/>
      <c r="AI156" s="141"/>
      <c r="AJ156" s="142"/>
      <c r="AK156" s="141"/>
      <c r="AL156" s="142"/>
      <c r="AM156" s="141"/>
      <c r="AN156" s="141"/>
      <c r="AO156" s="140"/>
      <c r="AP156" s="141"/>
      <c r="AQ156" s="141"/>
      <c r="AR156" s="141"/>
      <c r="AS156" s="140"/>
      <c r="AT156" s="141"/>
      <c r="AU156" s="140"/>
      <c r="AV156" s="141"/>
      <c r="AW156" s="141"/>
      <c r="AX156" s="143"/>
    </row>
    <row r="157" spans="1:50" s="7" customFormat="1" x14ac:dyDescent="0.2">
      <c r="A157" s="144" t="s">
        <v>164</v>
      </c>
      <c r="B157" s="145"/>
      <c r="C157" s="145"/>
      <c r="D157" s="145"/>
      <c r="E157" s="145"/>
      <c r="F157" s="207"/>
      <c r="G157" s="145"/>
      <c r="H157" s="207"/>
      <c r="I157" s="145"/>
      <c r="J157" s="145"/>
      <c r="K157" s="145"/>
      <c r="L157" s="145"/>
      <c r="M157" s="145"/>
      <c r="N157" s="145"/>
      <c r="O157" s="207"/>
      <c r="P157" s="145"/>
      <c r="Q157" s="145"/>
      <c r="R157" s="145"/>
      <c r="S157" s="145"/>
      <c r="T157" s="145"/>
      <c r="U157" s="145"/>
      <c r="V157" s="145"/>
      <c r="W157" s="145"/>
      <c r="X157" s="145"/>
      <c r="Y157" s="145"/>
      <c r="Z157" s="145"/>
      <c r="AA157" s="145"/>
      <c r="AB157" s="145"/>
      <c r="AC157" s="145"/>
      <c r="AD157" s="145"/>
      <c r="AE157" s="145"/>
      <c r="AF157" s="145"/>
      <c r="AG157" s="145"/>
      <c r="AH157" s="146"/>
      <c r="AI157" s="145"/>
      <c r="AJ157" s="146"/>
      <c r="AK157" s="145"/>
      <c r="AL157" s="241"/>
      <c r="AM157" s="145"/>
      <c r="AN157" s="145"/>
      <c r="AO157" s="207"/>
      <c r="AP157" s="145"/>
      <c r="AQ157" s="145"/>
      <c r="AR157" s="145"/>
      <c r="AS157" s="207"/>
      <c r="AT157" s="145"/>
      <c r="AU157" s="207"/>
      <c r="AV157" s="145"/>
      <c r="AW157" s="145"/>
      <c r="AX157" s="147"/>
    </row>
    <row r="158" spans="1:50" s="7" customFormat="1" x14ac:dyDescent="0.2">
      <c r="A158" s="144" t="s">
        <v>165</v>
      </c>
      <c r="B158" s="145"/>
      <c r="C158" s="145"/>
      <c r="D158" s="145"/>
      <c r="E158" s="145"/>
      <c r="F158" s="207"/>
      <c r="G158" s="145"/>
      <c r="H158" s="207"/>
      <c r="I158" s="145"/>
      <c r="J158" s="145"/>
      <c r="K158" s="145"/>
      <c r="L158" s="145"/>
      <c r="M158" s="145"/>
      <c r="N158" s="145"/>
      <c r="O158" s="207"/>
      <c r="P158" s="145"/>
      <c r="Q158" s="145"/>
      <c r="R158" s="145"/>
      <c r="S158" s="145"/>
      <c r="T158" s="145"/>
      <c r="U158" s="145"/>
      <c r="V158" s="145"/>
      <c r="W158" s="145"/>
      <c r="X158" s="145"/>
      <c r="Y158" s="145"/>
      <c r="Z158" s="145"/>
      <c r="AA158" s="145"/>
      <c r="AB158" s="145"/>
      <c r="AC158" s="145"/>
      <c r="AD158" s="145"/>
      <c r="AE158" s="145"/>
      <c r="AF158" s="145"/>
      <c r="AG158" s="145"/>
      <c r="AH158" s="146"/>
      <c r="AI158" s="145"/>
      <c r="AJ158" s="146"/>
      <c r="AK158" s="145"/>
      <c r="AL158" s="241"/>
      <c r="AM158" s="145"/>
      <c r="AN158" s="145"/>
      <c r="AO158" s="207"/>
      <c r="AP158" s="145"/>
      <c r="AQ158" s="145"/>
      <c r="AR158" s="145"/>
      <c r="AS158" s="207"/>
      <c r="AT158" s="145"/>
      <c r="AU158" s="207"/>
      <c r="AV158" s="145"/>
      <c r="AW158" s="145"/>
      <c r="AX158" s="147"/>
    </row>
    <row r="159" spans="1:50" s="7" customFormat="1" x14ac:dyDescent="0.2">
      <c r="A159" s="144" t="s">
        <v>166</v>
      </c>
      <c r="B159" s="145"/>
      <c r="C159" s="145"/>
      <c r="D159" s="145"/>
      <c r="E159" s="145"/>
      <c r="F159" s="207"/>
      <c r="G159" s="145"/>
      <c r="H159" s="207"/>
      <c r="I159" s="145"/>
      <c r="J159" s="145"/>
      <c r="K159" s="145"/>
      <c r="L159" s="145"/>
      <c r="M159" s="145"/>
      <c r="N159" s="145"/>
      <c r="O159" s="207"/>
      <c r="P159" s="145"/>
      <c r="Q159" s="145"/>
      <c r="R159" s="145"/>
      <c r="S159" s="145"/>
      <c r="T159" s="145"/>
      <c r="U159" s="145"/>
      <c r="V159" s="145"/>
      <c r="W159" s="145"/>
      <c r="X159" s="145"/>
      <c r="Y159" s="145"/>
      <c r="Z159" s="145"/>
      <c r="AA159" s="145"/>
      <c r="AB159" s="145"/>
      <c r="AC159" s="145"/>
      <c r="AD159" s="145"/>
      <c r="AE159" s="145"/>
      <c r="AF159" s="145"/>
      <c r="AG159" s="145"/>
      <c r="AH159" s="146"/>
      <c r="AI159" s="145"/>
      <c r="AJ159" s="146"/>
      <c r="AK159" s="145"/>
      <c r="AL159" s="241"/>
      <c r="AM159" s="145"/>
      <c r="AN159" s="145"/>
      <c r="AO159" s="207"/>
      <c r="AP159" s="145"/>
      <c r="AQ159" s="145"/>
      <c r="AR159" s="145"/>
      <c r="AS159" s="207"/>
      <c r="AT159" s="145"/>
      <c r="AU159" s="207"/>
      <c r="AV159" s="145"/>
      <c r="AW159" s="145"/>
      <c r="AX159" s="147"/>
    </row>
    <row r="160" spans="1:50" s="7" customFormat="1" x14ac:dyDescent="0.2">
      <c r="A160" s="144" t="s">
        <v>167</v>
      </c>
      <c r="B160" s="145"/>
      <c r="C160" s="145"/>
      <c r="D160" s="145"/>
      <c r="E160" s="145"/>
      <c r="F160" s="207"/>
      <c r="G160" s="145"/>
      <c r="H160" s="207"/>
      <c r="I160" s="145"/>
      <c r="J160" s="145"/>
      <c r="K160" s="145"/>
      <c r="L160" s="145"/>
      <c r="M160" s="145"/>
      <c r="N160" s="145"/>
      <c r="O160" s="207"/>
      <c r="P160" s="145"/>
      <c r="Q160" s="145"/>
      <c r="R160" s="145"/>
      <c r="S160" s="145"/>
      <c r="T160" s="145"/>
      <c r="U160" s="145"/>
      <c r="V160" s="145"/>
      <c r="W160" s="145"/>
      <c r="X160" s="145"/>
      <c r="Y160" s="145"/>
      <c r="Z160" s="145"/>
      <c r="AA160" s="145"/>
      <c r="AB160" s="145"/>
      <c r="AC160" s="145"/>
      <c r="AD160" s="145"/>
      <c r="AE160" s="145"/>
      <c r="AF160" s="145"/>
      <c r="AG160" s="145"/>
      <c r="AH160" s="146"/>
      <c r="AI160" s="145"/>
      <c r="AJ160" s="146"/>
      <c r="AK160" s="145"/>
      <c r="AL160" s="241"/>
      <c r="AM160" s="145"/>
      <c r="AN160" s="145"/>
      <c r="AO160" s="207"/>
      <c r="AP160" s="145"/>
      <c r="AQ160" s="145"/>
      <c r="AR160" s="145"/>
      <c r="AS160" s="207"/>
      <c r="AT160" s="145"/>
      <c r="AU160" s="207"/>
      <c r="AV160" s="145"/>
      <c r="AW160" s="145"/>
      <c r="AX160" s="147"/>
    </row>
    <row r="161" spans="1:50" s="7" customFormat="1" x14ac:dyDescent="0.2">
      <c r="A161" s="144" t="s">
        <v>168</v>
      </c>
      <c r="B161" s="145"/>
      <c r="C161" s="145"/>
      <c r="D161" s="145"/>
      <c r="E161" s="145"/>
      <c r="F161" s="207"/>
      <c r="G161" s="145"/>
      <c r="H161" s="207"/>
      <c r="I161" s="145"/>
      <c r="J161" s="145"/>
      <c r="K161" s="145"/>
      <c r="L161" s="145"/>
      <c r="M161" s="145"/>
      <c r="N161" s="145"/>
      <c r="O161" s="207"/>
      <c r="P161" s="145"/>
      <c r="Q161" s="145"/>
      <c r="R161" s="145"/>
      <c r="S161" s="145"/>
      <c r="T161" s="145"/>
      <c r="U161" s="145"/>
      <c r="V161" s="145"/>
      <c r="W161" s="145"/>
      <c r="X161" s="145"/>
      <c r="Y161" s="145"/>
      <c r="Z161" s="145"/>
      <c r="AA161" s="145"/>
      <c r="AB161" s="145"/>
      <c r="AC161" s="145"/>
      <c r="AD161" s="145"/>
      <c r="AE161" s="145"/>
      <c r="AF161" s="145"/>
      <c r="AG161" s="145"/>
      <c r="AH161" s="146"/>
      <c r="AI161" s="145"/>
      <c r="AJ161" s="146"/>
      <c r="AK161" s="145"/>
      <c r="AL161" s="241"/>
      <c r="AM161" s="145"/>
      <c r="AN161" s="145"/>
      <c r="AO161" s="207"/>
      <c r="AP161" s="145"/>
      <c r="AQ161" s="145"/>
      <c r="AR161" s="145"/>
      <c r="AS161" s="207"/>
      <c r="AT161" s="145"/>
      <c r="AU161" s="207"/>
      <c r="AV161" s="145"/>
      <c r="AW161" s="145"/>
      <c r="AX161" s="147"/>
    </row>
    <row r="162" spans="1:50" s="7" customFormat="1" x14ac:dyDescent="0.2">
      <c r="A162" s="148"/>
      <c r="B162" s="149"/>
      <c r="C162" s="150"/>
      <c r="D162" s="151"/>
      <c r="E162" s="152"/>
      <c r="F162" s="151"/>
      <c r="G162" s="152"/>
      <c r="H162" s="151"/>
      <c r="I162" s="152"/>
      <c r="J162" s="152"/>
      <c r="K162" s="152"/>
      <c r="L162" s="152"/>
      <c r="M162" s="152"/>
      <c r="N162" s="152"/>
      <c r="O162" s="151"/>
      <c r="P162" s="152"/>
      <c r="Q162" s="152"/>
      <c r="R162" s="152"/>
      <c r="S162" s="151"/>
      <c r="T162" s="152"/>
      <c r="U162" s="151"/>
      <c r="V162" s="152"/>
      <c r="W162" s="149"/>
      <c r="X162" s="149"/>
      <c r="Y162" s="149"/>
      <c r="Z162" s="149"/>
      <c r="AA162" s="149"/>
      <c r="AB162" s="149"/>
      <c r="AC162" s="151"/>
      <c r="AD162" s="152"/>
      <c r="AE162" s="152"/>
      <c r="AF162" s="152"/>
      <c r="AG162" s="152"/>
      <c r="AH162" s="153"/>
      <c r="AI162" s="152"/>
      <c r="AJ162" s="153"/>
      <c r="AK162" s="152"/>
      <c r="AL162" s="153"/>
      <c r="AM162" s="152"/>
      <c r="AN162" s="152"/>
      <c r="AO162" s="151"/>
      <c r="AP162" s="152"/>
      <c r="AQ162" s="152"/>
      <c r="AR162" s="152"/>
      <c r="AS162" s="151"/>
      <c r="AT162" s="152"/>
      <c r="AU162" s="151"/>
      <c r="AV162" s="152"/>
      <c r="AW162" s="152"/>
      <c r="AX162" s="154"/>
    </row>
    <row r="163" spans="1:50" s="7" customFormat="1" x14ac:dyDescent="0.2">
      <c r="A163" s="155"/>
      <c r="B163" s="156"/>
      <c r="C163" s="4"/>
      <c r="D163" s="8"/>
      <c r="E163" s="9"/>
      <c r="F163" s="8"/>
      <c r="G163" s="9"/>
      <c r="H163" s="8"/>
      <c r="I163" s="9"/>
      <c r="J163" s="9"/>
      <c r="K163" s="9"/>
      <c r="L163" s="9"/>
      <c r="M163" s="9"/>
      <c r="N163" s="9"/>
      <c r="O163" s="8"/>
      <c r="P163" s="9"/>
      <c r="Q163" s="9"/>
      <c r="R163" s="9"/>
      <c r="S163" s="157"/>
      <c r="T163" s="158"/>
      <c r="U163" s="157"/>
      <c r="V163" s="158"/>
      <c r="W163" s="4"/>
      <c r="X163" s="4"/>
      <c r="Y163" s="4"/>
      <c r="Z163" s="4"/>
      <c r="AA163" s="4"/>
      <c r="AB163" s="4"/>
      <c r="AC163" s="123"/>
      <c r="AD163" s="9"/>
      <c r="AE163" s="9"/>
      <c r="AF163" s="9"/>
      <c r="AG163" s="9"/>
      <c r="AH163" s="8"/>
      <c r="AI163" s="9"/>
      <c r="AJ163" s="8"/>
      <c r="AK163" s="9"/>
      <c r="AL163" s="123"/>
      <c r="AM163" s="9"/>
      <c r="AN163" s="9"/>
      <c r="AO163" s="8"/>
      <c r="AP163" s="9"/>
      <c r="AQ163" s="9"/>
      <c r="AR163" s="9"/>
      <c r="AS163" s="8"/>
      <c r="AT163" s="9"/>
      <c r="AU163" s="8"/>
      <c r="AV163" s="9"/>
      <c r="AW163" s="9"/>
      <c r="AX163" s="9"/>
    </row>
    <row r="164" spans="1:50" s="7" customFormat="1" x14ac:dyDescent="0.2">
      <c r="B164" s="4"/>
      <c r="C164" s="159"/>
      <c r="D164" s="8"/>
      <c r="E164" s="9"/>
      <c r="F164" s="8"/>
      <c r="G164" s="9"/>
      <c r="H164" s="8"/>
      <c r="I164" s="9"/>
      <c r="J164" s="9"/>
      <c r="K164" s="9"/>
      <c r="L164" s="9"/>
      <c r="M164" s="9"/>
      <c r="N164" s="9"/>
      <c r="O164" s="8"/>
      <c r="P164" s="9"/>
      <c r="Q164" s="9"/>
      <c r="R164" s="9"/>
      <c r="S164" s="8"/>
      <c r="T164" s="9"/>
      <c r="U164" s="8"/>
      <c r="V164" s="9"/>
      <c r="W164" s="4"/>
      <c r="X164" s="4"/>
      <c r="Y164" s="4"/>
      <c r="Z164" s="4"/>
      <c r="AA164" s="4"/>
      <c r="AB164" s="4"/>
      <c r="AC164" s="8"/>
      <c r="AD164" s="8"/>
      <c r="AE164" s="8"/>
      <c r="AF164" s="8"/>
      <c r="AG164" s="8"/>
      <c r="AH164" s="8"/>
      <c r="AI164" s="9"/>
      <c r="AJ164" s="8"/>
      <c r="AK164" s="9"/>
      <c r="AL164" s="123"/>
      <c r="AM164" s="9"/>
      <c r="AN164" s="8"/>
      <c r="AO164" s="8"/>
      <c r="AP164" s="8"/>
      <c r="AQ164" s="8"/>
      <c r="AR164" s="8"/>
      <c r="AS164" s="8"/>
      <c r="AT164" s="8"/>
      <c r="AU164" s="8"/>
      <c r="AV164" s="8"/>
      <c r="AW164" s="9"/>
      <c r="AX164" s="9"/>
    </row>
    <row r="165" spans="1:50" s="7" customFormat="1" x14ac:dyDescent="0.2">
      <c r="A165" s="155"/>
      <c r="E165" s="208"/>
      <c r="F165" s="209"/>
      <c r="G165" s="208"/>
      <c r="H165" s="209"/>
      <c r="I165" s="208"/>
      <c r="J165" s="208"/>
      <c r="K165" s="208"/>
      <c r="L165" s="208"/>
      <c r="M165" s="208"/>
      <c r="N165" s="208"/>
      <c r="O165" s="209"/>
      <c r="P165" s="208"/>
      <c r="Q165" s="208"/>
      <c r="R165" s="208"/>
      <c r="S165" s="210"/>
      <c r="T165" s="211"/>
      <c r="U165" s="210"/>
      <c r="V165" s="211"/>
      <c r="AC165" s="209"/>
      <c r="AD165" s="209"/>
      <c r="AE165" s="209"/>
      <c r="AF165" s="209"/>
      <c r="AG165" s="209"/>
      <c r="AL165" s="242"/>
      <c r="AM165" s="208"/>
      <c r="AN165" s="209"/>
      <c r="AO165" s="209"/>
      <c r="AP165" s="209"/>
      <c r="AQ165" s="209"/>
      <c r="AR165" s="209"/>
      <c r="AS165" s="209"/>
      <c r="AT165" s="209"/>
      <c r="AU165" s="209"/>
      <c r="AV165" s="209"/>
      <c r="AW165" s="208"/>
      <c r="AX165" s="208"/>
    </row>
    <row r="166" spans="1:50" s="7" customFormat="1" x14ac:dyDescent="0.2">
      <c r="A166" s="155"/>
      <c r="E166" s="208"/>
      <c r="F166" s="209"/>
      <c r="G166" s="208"/>
      <c r="H166" s="209"/>
      <c r="I166" s="208"/>
      <c r="J166" s="208"/>
      <c r="K166" s="208"/>
      <c r="L166" s="208"/>
      <c r="M166" s="208"/>
      <c r="N166" s="208"/>
      <c r="O166" s="209"/>
      <c r="P166" s="208"/>
      <c r="Q166" s="208"/>
      <c r="R166" s="208"/>
      <c r="S166" s="210"/>
      <c r="T166" s="211"/>
      <c r="U166" s="210"/>
      <c r="V166" s="211"/>
      <c r="AC166" s="209"/>
      <c r="AD166" s="209"/>
      <c r="AE166" s="209"/>
      <c r="AF166" s="209"/>
      <c r="AG166" s="209"/>
      <c r="AL166" s="242"/>
      <c r="AM166" s="208"/>
      <c r="AN166" s="209"/>
      <c r="AO166" s="209"/>
      <c r="AP166" s="209"/>
      <c r="AQ166" s="209"/>
      <c r="AR166" s="209"/>
      <c r="AS166" s="209"/>
      <c r="AT166" s="209"/>
      <c r="AU166" s="209"/>
      <c r="AV166" s="209"/>
      <c r="AW166" s="208"/>
      <c r="AX166" s="208"/>
    </row>
    <row r="167" spans="1:50" s="7" customFormat="1" x14ac:dyDescent="0.2">
      <c r="A167" s="155"/>
      <c r="E167" s="208"/>
      <c r="F167" s="209"/>
      <c r="G167" s="208"/>
      <c r="H167" s="209"/>
      <c r="I167" s="208"/>
      <c r="J167" s="208"/>
      <c r="K167" s="208"/>
      <c r="L167" s="208"/>
      <c r="M167" s="208"/>
      <c r="N167" s="208"/>
      <c r="O167" s="209"/>
      <c r="P167" s="208"/>
      <c r="Q167" s="208"/>
      <c r="R167" s="208"/>
      <c r="S167" s="210"/>
      <c r="T167" s="211"/>
      <c r="U167" s="210"/>
      <c r="V167" s="211"/>
      <c r="AC167" s="209"/>
      <c r="AD167" s="209"/>
      <c r="AE167" s="209"/>
      <c r="AF167" s="209"/>
      <c r="AG167" s="209"/>
      <c r="AL167" s="242"/>
      <c r="AM167" s="208"/>
      <c r="AN167" s="209"/>
      <c r="AO167" s="209"/>
      <c r="AP167" s="209"/>
      <c r="AQ167" s="209"/>
      <c r="AR167" s="209"/>
      <c r="AS167" s="209"/>
      <c r="AT167" s="209"/>
      <c r="AU167" s="209"/>
      <c r="AV167" s="209"/>
      <c r="AW167" s="208"/>
      <c r="AX167" s="208"/>
    </row>
    <row r="168" spans="1:50" s="7" customFormat="1" x14ac:dyDescent="0.2">
      <c r="A168" s="155"/>
      <c r="E168" s="208"/>
      <c r="F168" s="209"/>
      <c r="G168" s="208"/>
      <c r="H168" s="209"/>
      <c r="I168" s="208"/>
      <c r="J168" s="208"/>
      <c r="K168" s="208"/>
      <c r="L168" s="208"/>
      <c r="M168" s="208"/>
      <c r="N168" s="208"/>
      <c r="O168" s="209"/>
      <c r="P168" s="208"/>
      <c r="Q168" s="208"/>
      <c r="R168" s="208"/>
      <c r="S168" s="210"/>
      <c r="T168" s="211"/>
      <c r="U168" s="210"/>
      <c r="V168" s="211"/>
      <c r="AC168" s="209"/>
      <c r="AD168" s="209"/>
      <c r="AE168" s="209"/>
      <c r="AF168" s="209"/>
      <c r="AG168" s="209"/>
      <c r="AL168" s="242"/>
      <c r="AM168" s="208"/>
      <c r="AN168" s="209"/>
      <c r="AO168" s="209"/>
      <c r="AP168" s="209"/>
      <c r="AQ168" s="209"/>
      <c r="AR168" s="209"/>
      <c r="AS168" s="209"/>
      <c r="AT168" s="209"/>
      <c r="AU168" s="209"/>
      <c r="AV168" s="209"/>
      <c r="AW168" s="208"/>
      <c r="AX168" s="208"/>
    </row>
  </sheetData>
  <sheetProtection password="F4BB" sheet="1" objects="1" scenarios="1" formatCells="0" formatColumns="0" formatRows="0"/>
  <mergeCells count="9">
    <mergeCell ref="AH4:AK4"/>
    <mergeCell ref="AL4:AN4"/>
    <mergeCell ref="AO4:AR4"/>
    <mergeCell ref="AS4:AX4"/>
    <mergeCell ref="D4:E4"/>
    <mergeCell ref="O4:R4"/>
    <mergeCell ref="S4:AB4"/>
    <mergeCell ref="AC4:AG4"/>
    <mergeCell ref="F4:N4"/>
  </mergeCells>
  <phoneticPr fontId="0" type="noConversion"/>
  <printOptions horizontalCentered="1" gridLines="1"/>
  <pageMargins left="0.25" right="0.25" top="0.21" bottom="0.28000000000000003" header="0.12" footer="0.17"/>
  <pageSetup paperSize="9" scale="52" fitToWidth="3" fitToHeight="10" orientation="landscape" r:id="rId1"/>
  <headerFooter alignWithMargins="0">
    <oddFooter>Page &amp;P of &amp;N</oddFooter>
  </headerFooter>
  <rowBreaks count="1" manualBreakCount="1">
    <brk id="110" max="49" man="1"/>
  </rowBreaks>
  <colBreaks count="3" manualBreakCount="3">
    <brk id="18" max="158" man="1"/>
    <brk id="28" max="158" man="1"/>
    <brk id="37" max="15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sheetViews>
  <sheetFormatPr defaultColWidth="11.42578125" defaultRowHeight="15" x14ac:dyDescent="0.25"/>
  <cols>
    <col min="1" max="1" width="22.140625" style="250" bestFit="1" customWidth="1"/>
    <col min="2" max="2" width="5.5703125" style="255" bestFit="1" customWidth="1"/>
    <col min="3" max="3" width="8.42578125" style="273" bestFit="1" customWidth="1"/>
    <col min="4" max="4" width="9.7109375" style="273" bestFit="1" customWidth="1"/>
    <col min="5" max="5" width="9.42578125" style="273" bestFit="1" customWidth="1"/>
    <col min="6" max="7" width="7" style="273" bestFit="1" customWidth="1"/>
    <col min="8" max="8" width="8.28515625" style="273" bestFit="1" customWidth="1"/>
    <col min="9" max="9" width="7.7109375" style="273" bestFit="1" customWidth="1"/>
    <col min="10" max="10" width="9.5703125" style="261" customWidth="1"/>
    <col min="11" max="12" width="11.28515625" style="274" bestFit="1" customWidth="1"/>
    <col min="13" max="13" width="11.7109375" style="275" bestFit="1" customWidth="1"/>
    <col min="14" max="14" width="9.7109375" style="276" bestFit="1" customWidth="1"/>
    <col min="15" max="16" width="8.28515625" style="276" bestFit="1" customWidth="1"/>
    <col min="17" max="18" width="10.5703125" style="276" bestFit="1" customWidth="1"/>
    <col min="19" max="16384" width="11.42578125" style="261"/>
  </cols>
  <sheetData>
    <row r="1" spans="1:18" s="250" customFormat="1" ht="45" x14ac:dyDescent="0.25">
      <c r="A1" s="243"/>
      <c r="B1" s="244"/>
      <c r="C1" s="245" t="s">
        <v>216</v>
      </c>
      <c r="D1" s="244">
        <v>3604</v>
      </c>
      <c r="E1" s="244">
        <v>4076</v>
      </c>
      <c r="F1" s="244">
        <v>3620</v>
      </c>
      <c r="G1" s="245" t="s">
        <v>217</v>
      </c>
      <c r="H1" s="244">
        <v>4561</v>
      </c>
      <c r="I1" s="244" t="s">
        <v>250</v>
      </c>
      <c r="J1" s="246" t="s">
        <v>260</v>
      </c>
      <c r="K1" s="247" t="s">
        <v>252</v>
      </c>
      <c r="L1" s="247" t="s">
        <v>253</v>
      </c>
      <c r="M1" s="248" t="s">
        <v>254</v>
      </c>
      <c r="N1" s="249" t="s">
        <v>255</v>
      </c>
      <c r="O1" s="249" t="s">
        <v>256</v>
      </c>
      <c r="P1" s="249" t="s">
        <v>257</v>
      </c>
      <c r="Q1" s="249" t="s">
        <v>258</v>
      </c>
      <c r="R1" s="249" t="s">
        <v>259</v>
      </c>
    </row>
    <row r="2" spans="1:18" s="250" customFormat="1" x14ac:dyDescent="0.25">
      <c r="A2" s="243"/>
      <c r="B2" s="244"/>
      <c r="C2" s="245">
        <v>14</v>
      </c>
      <c r="D2" s="244">
        <v>77</v>
      </c>
      <c r="E2" s="244">
        <v>19.100000000000001</v>
      </c>
      <c r="F2" s="244">
        <v>50</v>
      </c>
      <c r="G2" s="245">
        <v>7.5</v>
      </c>
      <c r="H2" s="244">
        <v>8.9</v>
      </c>
      <c r="I2" s="244"/>
      <c r="J2" s="243"/>
      <c r="K2" s="247"/>
      <c r="L2" s="247"/>
      <c r="M2" s="248"/>
      <c r="N2" s="249"/>
      <c r="O2" s="249"/>
      <c r="P2" s="249"/>
      <c r="Q2" s="249"/>
      <c r="R2" s="249"/>
    </row>
    <row r="3" spans="1:18" s="250" customFormat="1" x14ac:dyDescent="0.25">
      <c r="A3" s="243"/>
      <c r="B3" s="244"/>
      <c r="C3" s="245" t="s">
        <v>218</v>
      </c>
      <c r="D3" s="244" t="s">
        <v>219</v>
      </c>
      <c r="E3" s="244" t="s">
        <v>220</v>
      </c>
      <c r="F3" s="244" t="s">
        <v>221</v>
      </c>
      <c r="G3" s="245"/>
      <c r="H3" s="244" t="s">
        <v>222</v>
      </c>
      <c r="I3" s="244"/>
      <c r="J3" s="243"/>
      <c r="K3" s="247"/>
      <c r="L3" s="247"/>
      <c r="M3" s="248"/>
      <c r="N3" s="249"/>
      <c r="O3" s="249"/>
      <c r="P3" s="249"/>
      <c r="Q3" s="249"/>
      <c r="R3" s="249"/>
    </row>
    <row r="4" spans="1:18" x14ac:dyDescent="0.25">
      <c r="A4" s="251" t="s">
        <v>223</v>
      </c>
      <c r="B4" s="252">
        <v>2016</v>
      </c>
      <c r="C4" s="256">
        <v>11.907999999999999</v>
      </c>
      <c r="D4" s="256">
        <v>16.869</v>
      </c>
      <c r="E4" s="256">
        <v>13.766</v>
      </c>
      <c r="F4" s="256">
        <v>11.351000000000001</v>
      </c>
      <c r="G4" s="256">
        <v>19.234999999999999</v>
      </c>
      <c r="H4" s="256">
        <v>15.875</v>
      </c>
      <c r="I4" s="256"/>
      <c r="J4" s="257"/>
      <c r="K4" s="258"/>
      <c r="L4" s="258"/>
      <c r="M4" s="259"/>
      <c r="N4" s="260"/>
      <c r="O4" s="260"/>
      <c r="P4" s="260"/>
      <c r="Q4" s="260"/>
      <c r="R4" s="260"/>
    </row>
    <row r="5" spans="1:18" x14ac:dyDescent="0.25">
      <c r="A5" s="193" t="s">
        <v>223</v>
      </c>
      <c r="B5" s="194">
        <v>2017</v>
      </c>
      <c r="C5" s="262">
        <v>12.563000000000001</v>
      </c>
      <c r="D5" s="262">
        <v>17.797000000000001</v>
      </c>
      <c r="E5" s="262">
        <v>14.523</v>
      </c>
      <c r="F5" s="262">
        <v>11.975</v>
      </c>
      <c r="G5" s="262">
        <f>G4*1.05</f>
        <v>20.196750000000002</v>
      </c>
      <c r="H5" s="262">
        <v>16.748000000000001</v>
      </c>
      <c r="I5" s="262"/>
      <c r="J5" s="263"/>
      <c r="K5" s="264"/>
      <c r="L5" s="264"/>
      <c r="M5" s="265"/>
      <c r="N5" s="266"/>
      <c r="O5" s="266"/>
      <c r="P5" s="266"/>
      <c r="Q5" s="266"/>
      <c r="R5" s="266"/>
    </row>
    <row r="6" spans="1:18" x14ac:dyDescent="0.25">
      <c r="A6" s="251" t="s">
        <v>179</v>
      </c>
      <c r="B6" s="252">
        <v>2016</v>
      </c>
      <c r="C6" s="256"/>
      <c r="D6" s="256"/>
      <c r="E6" s="256"/>
      <c r="F6" s="256"/>
      <c r="G6" s="256"/>
      <c r="H6" s="256"/>
      <c r="I6" s="256"/>
      <c r="J6" s="257"/>
      <c r="K6" s="258"/>
      <c r="L6" s="258"/>
      <c r="M6" s="259"/>
      <c r="N6" s="260"/>
      <c r="O6" s="260"/>
      <c r="P6" s="260"/>
      <c r="Q6" s="260"/>
      <c r="R6" s="260"/>
    </row>
    <row r="7" spans="1:18" x14ac:dyDescent="0.25">
      <c r="A7" s="193" t="s">
        <v>179</v>
      </c>
      <c r="B7" s="194">
        <v>2017</v>
      </c>
      <c r="C7" s="262">
        <v>12.33</v>
      </c>
      <c r="D7" s="262">
        <v>17.53</v>
      </c>
      <c r="E7" s="262">
        <v>14.2</v>
      </c>
      <c r="F7" s="262">
        <v>11.8</v>
      </c>
      <c r="G7" s="262"/>
      <c r="H7" s="262">
        <v>16.52</v>
      </c>
      <c r="I7" s="262"/>
      <c r="J7" s="263"/>
      <c r="K7" s="264"/>
      <c r="L7" s="264"/>
      <c r="M7" s="265"/>
      <c r="N7" s="266"/>
      <c r="O7" s="266"/>
      <c r="P7" s="266"/>
      <c r="Q7" s="266"/>
      <c r="R7" s="266"/>
    </row>
    <row r="8" spans="1:18" x14ac:dyDescent="0.25">
      <c r="A8" s="251" t="s">
        <v>180</v>
      </c>
      <c r="B8" s="252">
        <v>2016</v>
      </c>
      <c r="C8" s="256">
        <v>11.563000000000001</v>
      </c>
      <c r="D8" s="256">
        <v>16.38</v>
      </c>
      <c r="E8" s="256">
        <v>12.993</v>
      </c>
      <c r="F8" s="256">
        <v>11.023</v>
      </c>
      <c r="G8" s="256">
        <v>18.678999999999998</v>
      </c>
      <c r="H8" s="256"/>
      <c r="I8" s="256"/>
      <c r="J8" s="257"/>
      <c r="K8" s="258"/>
      <c r="L8" s="258"/>
      <c r="M8" s="259"/>
      <c r="N8" s="260"/>
      <c r="O8" s="260"/>
      <c r="P8" s="260"/>
      <c r="Q8" s="260"/>
      <c r="R8" s="260"/>
    </row>
    <row r="9" spans="1:18" x14ac:dyDescent="0.25">
      <c r="A9" s="193" t="s">
        <v>180</v>
      </c>
      <c r="B9" s="194">
        <v>2017</v>
      </c>
      <c r="C9" s="262">
        <v>12.199</v>
      </c>
      <c r="D9" s="262">
        <v>17.280999999999999</v>
      </c>
      <c r="E9" s="262">
        <v>13.708</v>
      </c>
      <c r="F9" s="262">
        <v>11.629</v>
      </c>
      <c r="G9" s="262">
        <f>G8*1.055</f>
        <v>19.706344999999999</v>
      </c>
      <c r="H9" s="262">
        <v>15.808</v>
      </c>
      <c r="I9" s="262"/>
      <c r="J9" s="263"/>
      <c r="K9" s="264"/>
      <c r="L9" s="264"/>
      <c r="M9" s="265"/>
      <c r="N9" s="266"/>
      <c r="O9" s="266"/>
      <c r="P9" s="266"/>
      <c r="Q9" s="266"/>
      <c r="R9" s="266"/>
    </row>
    <row r="10" spans="1:18" x14ac:dyDescent="0.25">
      <c r="A10" s="251" t="s">
        <v>261</v>
      </c>
      <c r="B10" s="252">
        <v>2016</v>
      </c>
      <c r="C10" s="256"/>
      <c r="D10" s="256"/>
      <c r="E10" s="256"/>
      <c r="F10" s="256"/>
      <c r="G10" s="256"/>
      <c r="H10" s="256"/>
      <c r="I10" s="256"/>
      <c r="J10" s="257"/>
      <c r="K10" s="258"/>
      <c r="L10" s="258"/>
      <c r="M10" s="259"/>
      <c r="N10" s="260"/>
      <c r="O10" s="260"/>
      <c r="P10" s="260"/>
      <c r="Q10" s="260"/>
      <c r="R10" s="260"/>
    </row>
    <row r="11" spans="1:18" x14ac:dyDescent="0.25">
      <c r="A11" s="193" t="s">
        <v>261</v>
      </c>
      <c r="B11" s="194">
        <v>2017</v>
      </c>
      <c r="C11" s="262">
        <v>12.603999999999999</v>
      </c>
      <c r="D11" s="262">
        <v>17.527000000000001</v>
      </c>
      <c r="E11" s="262">
        <v>13.903</v>
      </c>
      <c r="F11" s="262">
        <v>11.795</v>
      </c>
      <c r="G11" s="262">
        <f>G9</f>
        <v>19.706344999999999</v>
      </c>
      <c r="H11" s="262">
        <v>16.033000000000001</v>
      </c>
      <c r="I11" s="262"/>
      <c r="J11" s="263"/>
      <c r="K11" s="264"/>
      <c r="L11" s="264"/>
      <c r="M11" s="265"/>
      <c r="N11" s="266"/>
      <c r="O11" s="266"/>
      <c r="P11" s="266"/>
      <c r="Q11" s="266"/>
      <c r="R11" s="266"/>
    </row>
    <row r="12" spans="1:18" x14ac:dyDescent="0.25">
      <c r="A12" s="251" t="s">
        <v>181</v>
      </c>
      <c r="B12" s="252">
        <v>2016</v>
      </c>
      <c r="C12" s="256">
        <v>11.71</v>
      </c>
      <c r="D12" s="256">
        <v>16.59</v>
      </c>
      <c r="E12" s="256">
        <v>13.44</v>
      </c>
      <c r="F12" s="256">
        <v>11.18</v>
      </c>
      <c r="G12" s="256">
        <v>18.259</v>
      </c>
      <c r="H12" s="256"/>
      <c r="I12" s="256"/>
      <c r="J12" s="257"/>
      <c r="K12" s="258"/>
      <c r="L12" s="258"/>
      <c r="M12" s="259"/>
      <c r="N12" s="260"/>
      <c r="O12" s="260"/>
      <c r="P12" s="260"/>
      <c r="Q12" s="260"/>
      <c r="R12" s="260"/>
    </row>
    <row r="13" spans="1:18" x14ac:dyDescent="0.25">
      <c r="A13" s="193" t="s">
        <v>181</v>
      </c>
      <c r="B13" s="194">
        <v>2017</v>
      </c>
      <c r="C13" s="262">
        <v>12.34</v>
      </c>
      <c r="D13" s="262">
        <v>17.48</v>
      </c>
      <c r="E13" s="262">
        <v>14.16</v>
      </c>
      <c r="F13" s="262">
        <v>11.78</v>
      </c>
      <c r="G13" s="262"/>
      <c r="H13" s="262">
        <v>16.489999999999998</v>
      </c>
      <c r="I13" s="262"/>
      <c r="J13" s="263"/>
      <c r="K13" s="264"/>
      <c r="L13" s="264"/>
      <c r="M13" s="265"/>
      <c r="N13" s="266"/>
      <c r="O13" s="266"/>
      <c r="P13" s="266"/>
      <c r="Q13" s="266"/>
      <c r="R13" s="266"/>
    </row>
    <row r="14" spans="1:18" x14ac:dyDescent="0.25">
      <c r="A14" s="251" t="s">
        <v>224</v>
      </c>
      <c r="B14" s="252">
        <v>2016</v>
      </c>
      <c r="C14" s="256"/>
      <c r="D14" s="256"/>
      <c r="E14" s="256"/>
      <c r="F14" s="256"/>
      <c r="G14" s="256"/>
      <c r="H14" s="256"/>
      <c r="I14" s="256"/>
      <c r="J14" s="257"/>
      <c r="K14" s="258"/>
      <c r="L14" s="258"/>
      <c r="M14" s="259"/>
      <c r="N14" s="260"/>
      <c r="O14" s="260"/>
      <c r="P14" s="260"/>
      <c r="Q14" s="260"/>
      <c r="R14" s="260"/>
    </row>
    <row r="15" spans="1:18" x14ac:dyDescent="0.25">
      <c r="A15" s="251" t="s">
        <v>225</v>
      </c>
      <c r="B15" s="252">
        <v>2016</v>
      </c>
      <c r="C15" s="256"/>
      <c r="D15" s="256"/>
      <c r="E15" s="256"/>
      <c r="F15" s="256"/>
      <c r="G15" s="256"/>
      <c r="H15" s="256"/>
      <c r="I15" s="256"/>
      <c r="J15" s="257"/>
      <c r="K15" s="258"/>
      <c r="L15" s="258"/>
      <c r="M15" s="259"/>
      <c r="N15" s="260"/>
      <c r="O15" s="260"/>
      <c r="P15" s="260"/>
      <c r="Q15" s="260"/>
      <c r="R15" s="260"/>
    </row>
    <row r="16" spans="1:18" x14ac:dyDescent="0.25">
      <c r="A16" s="251" t="s">
        <v>226</v>
      </c>
      <c r="B16" s="252">
        <v>2016</v>
      </c>
      <c r="C16" s="256"/>
      <c r="D16" s="256"/>
      <c r="E16" s="256"/>
      <c r="F16" s="256"/>
      <c r="G16" s="256"/>
      <c r="H16" s="256"/>
      <c r="I16" s="256"/>
      <c r="J16" s="257"/>
      <c r="K16" s="258">
        <v>13.814</v>
      </c>
      <c r="L16" s="258">
        <v>14.59</v>
      </c>
      <c r="M16" s="259"/>
      <c r="N16" s="260"/>
      <c r="O16" s="260"/>
      <c r="P16" s="260"/>
      <c r="Q16" s="260"/>
      <c r="R16" s="260"/>
    </row>
    <row r="17" spans="1:18" ht="105" x14ac:dyDescent="0.25">
      <c r="A17" s="253" t="s">
        <v>227</v>
      </c>
      <c r="B17" s="252">
        <v>2016</v>
      </c>
      <c r="C17" s="256"/>
      <c r="D17" s="256"/>
      <c r="E17" s="256"/>
      <c r="F17" s="256"/>
      <c r="G17" s="256"/>
      <c r="H17" s="256"/>
      <c r="I17" s="256"/>
      <c r="J17" s="257"/>
      <c r="K17" s="258"/>
      <c r="L17" s="258"/>
      <c r="M17" s="259"/>
      <c r="N17" s="260"/>
      <c r="O17" s="260"/>
      <c r="P17" s="260"/>
      <c r="Q17" s="260"/>
      <c r="R17" s="260"/>
    </row>
    <row r="18" spans="1:18" x14ac:dyDescent="0.25">
      <c r="A18" s="251" t="s">
        <v>228</v>
      </c>
      <c r="B18" s="252">
        <v>2016</v>
      </c>
      <c r="C18" s="256"/>
      <c r="D18" s="256"/>
      <c r="E18" s="256"/>
      <c r="F18" s="256"/>
      <c r="G18" s="256"/>
      <c r="H18" s="256"/>
      <c r="I18" s="256"/>
      <c r="J18" s="257"/>
      <c r="K18" s="258"/>
      <c r="L18" s="258"/>
      <c r="M18" s="259"/>
      <c r="N18" s="260"/>
      <c r="O18" s="260"/>
      <c r="P18" s="260"/>
      <c r="Q18" s="260"/>
      <c r="R18" s="260"/>
    </row>
    <row r="19" spans="1:18" x14ac:dyDescent="0.25">
      <c r="A19" s="251" t="s">
        <v>229</v>
      </c>
      <c r="B19" s="252">
        <v>2016</v>
      </c>
      <c r="C19" s="256"/>
      <c r="D19" s="256"/>
      <c r="E19" s="256"/>
      <c r="F19" s="256"/>
      <c r="G19" s="256"/>
      <c r="H19" s="256"/>
      <c r="I19" s="256"/>
      <c r="J19" s="257"/>
      <c r="K19" s="258"/>
      <c r="L19" s="258"/>
      <c r="M19" s="259"/>
      <c r="N19" s="260"/>
      <c r="O19" s="260"/>
      <c r="P19" s="260"/>
      <c r="Q19" s="260"/>
      <c r="R19" s="260"/>
    </row>
    <row r="20" spans="1:18" x14ac:dyDescent="0.25">
      <c r="A20" s="251" t="s">
        <v>230</v>
      </c>
      <c r="B20" s="252">
        <v>2016</v>
      </c>
      <c r="C20" s="256"/>
      <c r="D20" s="256"/>
      <c r="E20" s="256"/>
      <c r="F20" s="256"/>
      <c r="G20" s="256"/>
      <c r="H20" s="256"/>
      <c r="I20" s="256"/>
      <c r="J20" s="257"/>
      <c r="K20" s="258">
        <v>19.82</v>
      </c>
      <c r="L20" s="258">
        <v>20.93</v>
      </c>
      <c r="M20" s="259"/>
      <c r="N20" s="260"/>
      <c r="O20" s="260"/>
      <c r="P20" s="260"/>
      <c r="Q20" s="260"/>
      <c r="R20" s="260"/>
    </row>
    <row r="21" spans="1:18" ht="105" x14ac:dyDescent="0.25">
      <c r="A21" s="253" t="s">
        <v>231</v>
      </c>
      <c r="B21" s="252">
        <v>2016</v>
      </c>
      <c r="C21" s="256"/>
      <c r="D21" s="256"/>
      <c r="E21" s="256"/>
      <c r="F21" s="256"/>
      <c r="G21" s="256"/>
      <c r="H21" s="256"/>
      <c r="I21" s="256"/>
      <c r="J21" s="257"/>
      <c r="K21" s="258"/>
      <c r="L21" s="258"/>
      <c r="M21" s="259"/>
      <c r="N21" s="260"/>
      <c r="O21" s="260"/>
      <c r="P21" s="260"/>
      <c r="Q21" s="260"/>
      <c r="R21" s="260"/>
    </row>
    <row r="22" spans="1:18" x14ac:dyDescent="0.25">
      <c r="A22" s="193" t="s">
        <v>224</v>
      </c>
      <c r="B22" s="194">
        <v>2017</v>
      </c>
      <c r="C22" s="262">
        <v>11.86</v>
      </c>
      <c r="D22" s="262">
        <v>16.815000000000001</v>
      </c>
      <c r="E22" s="262">
        <v>13.71</v>
      </c>
      <c r="F22" s="262">
        <v>11.311999999999999</v>
      </c>
      <c r="G22" s="262">
        <v>19.187000000000001</v>
      </c>
      <c r="H22" s="262">
        <v>15.831</v>
      </c>
      <c r="I22" s="262"/>
      <c r="J22" s="263"/>
      <c r="K22" s="264"/>
      <c r="L22" s="264"/>
      <c r="M22" s="265"/>
      <c r="N22" s="266"/>
      <c r="O22" s="266"/>
      <c r="P22" s="266"/>
      <c r="Q22" s="266"/>
      <c r="R22" s="266"/>
    </row>
    <row r="23" spans="1:18" x14ac:dyDescent="0.25">
      <c r="A23" s="193" t="s">
        <v>225</v>
      </c>
      <c r="B23" s="194">
        <v>2017</v>
      </c>
      <c r="C23" s="262">
        <v>12.193</v>
      </c>
      <c r="D23" s="262">
        <v>17.286999999999999</v>
      </c>
      <c r="E23" s="262">
        <v>14.099</v>
      </c>
      <c r="F23" s="262">
        <v>11.632</v>
      </c>
      <c r="G23" s="262">
        <v>19.707000000000001</v>
      </c>
      <c r="H23" s="262">
        <v>16.268999999999998</v>
      </c>
      <c r="I23" s="262"/>
      <c r="J23" s="263"/>
      <c r="K23" s="264"/>
      <c r="L23" s="264"/>
      <c r="M23" s="265"/>
      <c r="N23" s="266"/>
      <c r="O23" s="266"/>
      <c r="P23" s="266"/>
      <c r="Q23" s="266"/>
      <c r="R23" s="266"/>
    </row>
    <row r="24" spans="1:18" x14ac:dyDescent="0.25">
      <c r="A24" s="193" t="s">
        <v>226</v>
      </c>
      <c r="B24" s="194">
        <v>2017</v>
      </c>
      <c r="C24" s="262">
        <v>12.193</v>
      </c>
      <c r="D24" s="262">
        <v>17.286999999999999</v>
      </c>
      <c r="E24" s="262">
        <v>14.099</v>
      </c>
      <c r="F24" s="262">
        <v>11.632</v>
      </c>
      <c r="G24" s="262">
        <v>19.707000000000001</v>
      </c>
      <c r="H24" s="262">
        <v>16.268999999999998</v>
      </c>
      <c r="I24" s="262"/>
      <c r="J24" s="263"/>
      <c r="K24" s="264"/>
      <c r="L24" s="264"/>
      <c r="M24" s="265"/>
      <c r="N24" s="266"/>
      <c r="O24" s="266"/>
      <c r="P24" s="266"/>
      <c r="Q24" s="266"/>
      <c r="R24" s="266"/>
    </row>
    <row r="25" spans="1:18" ht="105" x14ac:dyDescent="0.25">
      <c r="A25" s="254" t="s">
        <v>227</v>
      </c>
      <c r="B25" s="194">
        <v>2017</v>
      </c>
      <c r="C25" s="262">
        <v>12.193</v>
      </c>
      <c r="D25" s="262">
        <v>17.286999999999999</v>
      </c>
      <c r="E25" s="262">
        <v>14.099</v>
      </c>
      <c r="F25" s="262">
        <v>11.632</v>
      </c>
      <c r="G25" s="262">
        <v>19.707000000000001</v>
      </c>
      <c r="H25" s="262">
        <v>16.268999999999998</v>
      </c>
      <c r="I25" s="262"/>
      <c r="J25" s="263"/>
      <c r="K25" s="264"/>
      <c r="L25" s="264"/>
      <c r="M25" s="265"/>
      <c r="N25" s="266"/>
      <c r="O25" s="266"/>
      <c r="P25" s="266"/>
      <c r="Q25" s="266"/>
      <c r="R25" s="266"/>
    </row>
    <row r="26" spans="1:18" x14ac:dyDescent="0.25">
      <c r="A26" s="193" t="s">
        <v>228</v>
      </c>
      <c r="B26" s="194">
        <v>2017</v>
      </c>
      <c r="C26" s="262">
        <v>12.62</v>
      </c>
      <c r="D26" s="262">
        <v>17.902999999999999</v>
      </c>
      <c r="E26" s="262">
        <v>14.619</v>
      </c>
      <c r="F26" s="262">
        <v>12.05</v>
      </c>
      <c r="G26" s="262">
        <v>20.413</v>
      </c>
      <c r="H26" s="262">
        <v>16.87</v>
      </c>
      <c r="I26" s="262"/>
      <c r="J26" s="263"/>
      <c r="K26" s="264"/>
      <c r="L26" s="264"/>
      <c r="M26" s="265"/>
      <c r="N26" s="266"/>
      <c r="O26" s="266"/>
      <c r="P26" s="266"/>
      <c r="Q26" s="266"/>
      <c r="R26" s="266"/>
    </row>
    <row r="27" spans="1:18" x14ac:dyDescent="0.25">
      <c r="A27" s="193" t="s">
        <v>229</v>
      </c>
      <c r="B27" s="194">
        <v>2017</v>
      </c>
      <c r="C27" s="262">
        <v>16.2</v>
      </c>
      <c r="D27" s="262">
        <v>22.948</v>
      </c>
      <c r="E27" s="262">
        <v>18.728000000000002</v>
      </c>
      <c r="F27" s="262">
        <v>15.44</v>
      </c>
      <c r="G27" s="262">
        <v>26.187000000000001</v>
      </c>
      <c r="H27" s="262">
        <v>21.6</v>
      </c>
      <c r="I27" s="262"/>
      <c r="J27" s="263"/>
      <c r="K27" s="264"/>
      <c r="L27" s="264"/>
      <c r="M27" s="265"/>
      <c r="N27" s="266"/>
      <c r="O27" s="266"/>
      <c r="P27" s="266"/>
      <c r="Q27" s="266"/>
      <c r="R27" s="266"/>
    </row>
    <row r="28" spans="1:18" x14ac:dyDescent="0.25">
      <c r="A28" s="193" t="s">
        <v>230</v>
      </c>
      <c r="B28" s="194">
        <v>2017</v>
      </c>
      <c r="C28" s="262">
        <v>16.2</v>
      </c>
      <c r="D28" s="262">
        <v>22.948</v>
      </c>
      <c r="E28" s="262">
        <v>18.728000000000002</v>
      </c>
      <c r="F28" s="262">
        <v>15.44</v>
      </c>
      <c r="G28" s="262">
        <v>26.187000000000001</v>
      </c>
      <c r="H28" s="262">
        <v>21.6</v>
      </c>
      <c r="I28" s="262"/>
      <c r="J28" s="263"/>
      <c r="K28" s="264"/>
      <c r="L28" s="264"/>
      <c r="M28" s="265"/>
      <c r="N28" s="266"/>
      <c r="O28" s="266"/>
      <c r="P28" s="266"/>
      <c r="Q28" s="266"/>
      <c r="R28" s="266"/>
    </row>
    <row r="29" spans="1:18" ht="105" x14ac:dyDescent="0.25">
      <c r="A29" s="254" t="s">
        <v>231</v>
      </c>
      <c r="B29" s="194">
        <v>2017</v>
      </c>
      <c r="C29" s="262">
        <v>16.2</v>
      </c>
      <c r="D29" s="262">
        <v>22.948</v>
      </c>
      <c r="E29" s="262">
        <v>14.4</v>
      </c>
      <c r="F29" s="262">
        <v>15.44</v>
      </c>
      <c r="G29" s="262">
        <v>26.187000000000001</v>
      </c>
      <c r="H29" s="262">
        <v>16.600000000000001</v>
      </c>
      <c r="I29" s="262"/>
      <c r="J29" s="263"/>
      <c r="K29" s="264"/>
      <c r="L29" s="264"/>
      <c r="M29" s="265"/>
      <c r="N29" s="266"/>
      <c r="O29" s="266"/>
      <c r="P29" s="266"/>
      <c r="Q29" s="266"/>
      <c r="R29" s="266"/>
    </row>
    <row r="30" spans="1:18" x14ac:dyDescent="0.25">
      <c r="A30" s="251" t="s">
        <v>182</v>
      </c>
      <c r="B30" s="252">
        <v>2016</v>
      </c>
      <c r="C30" s="256">
        <v>11.869</v>
      </c>
      <c r="D30" s="256">
        <v>16.815000000000001</v>
      </c>
      <c r="E30" s="256">
        <v>13.712</v>
      </c>
      <c r="F30" s="256">
        <v>11.311999999999999</v>
      </c>
      <c r="G30" s="256"/>
      <c r="H30" s="256"/>
      <c r="I30" s="256"/>
      <c r="J30" s="257"/>
      <c r="K30" s="258"/>
      <c r="L30" s="258"/>
      <c r="M30" s="259"/>
      <c r="N30" s="260"/>
      <c r="O30" s="260"/>
      <c r="P30" s="260"/>
      <c r="Q30" s="260"/>
      <c r="R30" s="260"/>
    </row>
    <row r="31" spans="1:18" x14ac:dyDescent="0.25">
      <c r="A31" s="193" t="s">
        <v>182</v>
      </c>
      <c r="B31" s="194">
        <v>2017</v>
      </c>
      <c r="C31" s="262">
        <v>12.46</v>
      </c>
      <c r="D31" s="262">
        <v>17.652000000000001</v>
      </c>
      <c r="E31" s="262">
        <v>14.403</v>
      </c>
      <c r="F31" s="262">
        <v>11.877000000000001</v>
      </c>
      <c r="G31" s="262">
        <v>20.146999999999998</v>
      </c>
      <c r="H31" s="262">
        <v>16.62</v>
      </c>
      <c r="I31" s="262"/>
      <c r="J31" s="263"/>
      <c r="K31" s="264"/>
      <c r="L31" s="264"/>
      <c r="M31" s="265"/>
      <c r="N31" s="266"/>
      <c r="O31" s="266"/>
      <c r="P31" s="266"/>
      <c r="Q31" s="266"/>
      <c r="R31" s="266"/>
    </row>
    <row r="32" spans="1:18" x14ac:dyDescent="0.25">
      <c r="A32" s="251" t="s">
        <v>183</v>
      </c>
      <c r="B32" s="252">
        <v>2016</v>
      </c>
      <c r="C32" s="256"/>
      <c r="D32" s="256"/>
      <c r="E32" s="256"/>
      <c r="F32" s="256"/>
      <c r="G32" s="256"/>
      <c r="H32" s="256"/>
      <c r="I32" s="256"/>
      <c r="J32" s="257"/>
      <c r="K32" s="258"/>
      <c r="L32" s="258"/>
      <c r="M32" s="259"/>
      <c r="N32" s="260"/>
      <c r="O32" s="260"/>
      <c r="P32" s="260"/>
      <c r="Q32" s="260"/>
      <c r="R32" s="260"/>
    </row>
    <row r="33" spans="1:18" x14ac:dyDescent="0.25">
      <c r="A33" s="193" t="s">
        <v>183</v>
      </c>
      <c r="B33" s="194">
        <v>2017</v>
      </c>
      <c r="C33" s="262">
        <v>12.824999999999999</v>
      </c>
      <c r="D33" s="262">
        <v>18.167000000000002</v>
      </c>
      <c r="E33" s="262">
        <v>14.826000000000001</v>
      </c>
      <c r="F33" s="262">
        <v>12.225</v>
      </c>
      <c r="G33" s="262"/>
      <c r="H33" s="262">
        <v>17.099</v>
      </c>
      <c r="I33" s="262">
        <v>20.709</v>
      </c>
      <c r="J33" s="263">
        <v>23.216000000000001</v>
      </c>
      <c r="K33" s="264"/>
      <c r="L33" s="264"/>
      <c r="M33" s="265"/>
      <c r="N33" s="266"/>
      <c r="O33" s="266"/>
      <c r="P33" s="266"/>
      <c r="Q33" s="266"/>
      <c r="R33" s="266"/>
    </row>
    <row r="34" spans="1:18" x14ac:dyDescent="0.25">
      <c r="A34" s="251" t="s">
        <v>232</v>
      </c>
      <c r="B34" s="252">
        <v>2016</v>
      </c>
      <c r="C34" s="256"/>
      <c r="D34" s="256"/>
      <c r="E34" s="256"/>
      <c r="F34" s="256"/>
      <c r="G34" s="256"/>
      <c r="H34" s="256"/>
      <c r="I34" s="256"/>
      <c r="J34" s="257"/>
      <c r="K34" s="258"/>
      <c r="L34" s="258"/>
      <c r="M34" s="259"/>
      <c r="N34" s="260"/>
      <c r="O34" s="260"/>
      <c r="P34" s="260"/>
      <c r="Q34" s="260"/>
      <c r="R34" s="260"/>
    </row>
    <row r="35" spans="1:18" x14ac:dyDescent="0.25">
      <c r="A35" s="193" t="s">
        <v>232</v>
      </c>
      <c r="B35" s="194">
        <v>2017</v>
      </c>
      <c r="C35" s="262">
        <v>12.92</v>
      </c>
      <c r="D35" s="262">
        <v>18.36</v>
      </c>
      <c r="E35" s="262">
        <v>14.88</v>
      </c>
      <c r="F35" s="262">
        <v>12.37</v>
      </c>
      <c r="G35" s="262"/>
      <c r="H35" s="262">
        <v>17.309999999999999</v>
      </c>
      <c r="I35" s="262"/>
      <c r="J35" s="263"/>
      <c r="K35" s="264"/>
      <c r="L35" s="264"/>
      <c r="M35" s="265"/>
      <c r="N35" s="266"/>
      <c r="O35" s="266"/>
      <c r="P35" s="266"/>
      <c r="Q35" s="266"/>
      <c r="R35" s="266"/>
    </row>
    <row r="36" spans="1:18" x14ac:dyDescent="0.25">
      <c r="A36" s="251" t="s">
        <v>233</v>
      </c>
      <c r="B36" s="252">
        <v>2016</v>
      </c>
      <c r="C36" s="256"/>
      <c r="D36" s="256"/>
      <c r="E36" s="256"/>
      <c r="F36" s="256"/>
      <c r="G36" s="256"/>
      <c r="H36" s="256"/>
      <c r="I36" s="256"/>
      <c r="J36" s="257"/>
      <c r="K36" s="258"/>
      <c r="L36" s="258"/>
      <c r="M36" s="259"/>
      <c r="N36" s="260"/>
      <c r="O36" s="260"/>
      <c r="P36" s="260"/>
      <c r="Q36" s="260"/>
      <c r="R36" s="260"/>
    </row>
    <row r="37" spans="1:18" x14ac:dyDescent="0.25">
      <c r="A37" s="193" t="s">
        <v>233</v>
      </c>
      <c r="B37" s="194">
        <v>2017</v>
      </c>
      <c r="C37" s="262">
        <v>13.11</v>
      </c>
      <c r="D37" s="262">
        <v>18.57</v>
      </c>
      <c r="E37" s="262">
        <v>15.1</v>
      </c>
      <c r="F37" s="262">
        <v>12.25</v>
      </c>
      <c r="G37" s="262"/>
      <c r="H37" s="262">
        <v>17.489999999999998</v>
      </c>
      <c r="I37" s="262"/>
      <c r="J37" s="263"/>
      <c r="K37" s="264"/>
      <c r="L37" s="264"/>
      <c r="M37" s="265"/>
      <c r="N37" s="266"/>
      <c r="O37" s="266"/>
      <c r="P37" s="266"/>
      <c r="Q37" s="266"/>
      <c r="R37" s="266"/>
    </row>
    <row r="38" spans="1:18" x14ac:dyDescent="0.25">
      <c r="A38" s="251" t="s">
        <v>234</v>
      </c>
      <c r="B38" s="252">
        <v>2016</v>
      </c>
      <c r="C38" s="256"/>
      <c r="D38" s="256"/>
      <c r="E38" s="256"/>
      <c r="F38" s="256"/>
      <c r="G38" s="256"/>
      <c r="H38" s="256"/>
      <c r="I38" s="256"/>
      <c r="J38" s="257"/>
      <c r="K38" s="258"/>
      <c r="L38" s="258"/>
      <c r="M38" s="259"/>
      <c r="N38" s="260"/>
      <c r="O38" s="260"/>
      <c r="P38" s="260"/>
      <c r="Q38" s="260"/>
      <c r="R38" s="260"/>
    </row>
    <row r="39" spans="1:18" x14ac:dyDescent="0.25">
      <c r="A39" s="193" t="s">
        <v>234</v>
      </c>
      <c r="B39" s="194">
        <v>2017</v>
      </c>
      <c r="C39" s="262">
        <v>12.85</v>
      </c>
      <c r="D39" s="262">
        <v>18.2</v>
      </c>
      <c r="E39" s="262">
        <v>14.85</v>
      </c>
      <c r="F39" s="262">
        <v>12.25</v>
      </c>
      <c r="G39" s="262"/>
      <c r="H39" s="262">
        <v>17.13</v>
      </c>
      <c r="I39" s="262"/>
      <c r="J39" s="263"/>
      <c r="K39" s="264"/>
      <c r="L39" s="264"/>
      <c r="M39" s="265"/>
      <c r="N39" s="266"/>
      <c r="O39" s="266"/>
      <c r="P39" s="266"/>
      <c r="Q39" s="266"/>
      <c r="R39" s="266"/>
    </row>
    <row r="40" spans="1:18" x14ac:dyDescent="0.25">
      <c r="A40" s="251" t="s">
        <v>235</v>
      </c>
      <c r="B40" s="252">
        <v>2016</v>
      </c>
      <c r="C40" s="256">
        <v>12.077999999999999</v>
      </c>
      <c r="D40" s="256">
        <v>17.109000000000002</v>
      </c>
      <c r="E40" s="256">
        <v>13.962999999999999</v>
      </c>
      <c r="F40" s="256">
        <v>11.513</v>
      </c>
      <c r="G40" s="256">
        <v>21.864999999999998</v>
      </c>
      <c r="H40" s="256"/>
      <c r="I40" s="256"/>
      <c r="J40" s="257"/>
      <c r="K40" s="258"/>
      <c r="L40" s="258"/>
      <c r="M40" s="259"/>
      <c r="N40" s="260"/>
      <c r="O40" s="260"/>
      <c r="P40" s="260"/>
      <c r="Q40" s="260"/>
      <c r="R40" s="260"/>
    </row>
    <row r="41" spans="1:18" x14ac:dyDescent="0.25">
      <c r="A41" s="193" t="s">
        <v>235</v>
      </c>
      <c r="B41" s="194">
        <v>2017</v>
      </c>
      <c r="C41" s="262">
        <v>12.682</v>
      </c>
      <c r="D41" s="262">
        <v>17.965</v>
      </c>
      <c r="E41" s="262">
        <v>14.661</v>
      </c>
      <c r="F41" s="262">
        <v>12.089</v>
      </c>
      <c r="G41" s="262">
        <v>22.957999999999998</v>
      </c>
      <c r="H41" s="262">
        <v>16.908999999999999</v>
      </c>
      <c r="I41" s="262">
        <v>20.478000000000002</v>
      </c>
      <c r="J41" s="263">
        <v>22.957999999999998</v>
      </c>
      <c r="K41" s="264"/>
      <c r="L41" s="264"/>
      <c r="M41" s="265"/>
      <c r="N41" s="266"/>
      <c r="O41" s="266"/>
      <c r="P41" s="266"/>
      <c r="Q41" s="266"/>
      <c r="R41" s="266"/>
    </row>
    <row r="42" spans="1:18" x14ac:dyDescent="0.25">
      <c r="A42" s="251" t="s">
        <v>236</v>
      </c>
      <c r="B42" s="252">
        <v>2016</v>
      </c>
      <c r="C42" s="256">
        <v>40.631999999999998</v>
      </c>
      <c r="D42" s="256"/>
      <c r="E42" s="256"/>
      <c r="F42" s="256"/>
      <c r="G42" s="256"/>
      <c r="H42" s="256"/>
      <c r="I42" s="256"/>
      <c r="J42" s="257"/>
      <c r="K42" s="267" t="e">
        <f>($M42/$N42+O42*$C42)/Q42</f>
        <v>#DIV/0!</v>
      </c>
      <c r="L42" s="267" t="e">
        <f>($M42/$N42+P42*$C42)/R42</f>
        <v>#DIV/0!</v>
      </c>
      <c r="M42" s="268"/>
      <c r="N42" s="269"/>
      <c r="O42" s="269"/>
      <c r="P42" s="269"/>
      <c r="Q42" s="269"/>
      <c r="R42" s="269"/>
    </row>
    <row r="43" spans="1:18" x14ac:dyDescent="0.25">
      <c r="A43" s="193" t="s">
        <v>236</v>
      </c>
      <c r="B43" s="194">
        <v>2017</v>
      </c>
      <c r="C43" s="262">
        <v>43.679000000000002</v>
      </c>
      <c r="D43" s="262"/>
      <c r="E43" s="262"/>
      <c r="F43" s="262"/>
      <c r="G43" s="262"/>
      <c r="H43" s="262"/>
      <c r="I43" s="262"/>
      <c r="J43" s="263"/>
      <c r="K43" s="270">
        <f>($M43/$N43+O43*$C43)/Q43</f>
        <v>36.091873900293258</v>
      </c>
      <c r="L43" s="270">
        <f>($M43/$N43+P43*$C43)/R43</f>
        <v>35.837272353323229</v>
      </c>
      <c r="M43" s="271">
        <v>675330</v>
      </c>
      <c r="N43" s="272">
        <v>155</v>
      </c>
      <c r="O43" s="272">
        <v>282</v>
      </c>
      <c r="P43" s="272">
        <v>267</v>
      </c>
      <c r="Q43" s="272">
        <v>462</v>
      </c>
      <c r="R43" s="272">
        <v>447</v>
      </c>
    </row>
    <row r="44" spans="1:18" x14ac:dyDescent="0.25">
      <c r="A44" s="251" t="s">
        <v>237</v>
      </c>
      <c r="B44" s="252">
        <v>2016</v>
      </c>
      <c r="C44" s="256"/>
      <c r="D44" s="256"/>
      <c r="E44" s="256"/>
      <c r="F44" s="256"/>
      <c r="G44" s="256"/>
      <c r="H44" s="256"/>
      <c r="I44" s="256"/>
      <c r="J44" s="257"/>
      <c r="K44" s="258"/>
      <c r="L44" s="258"/>
      <c r="M44" s="259"/>
      <c r="N44" s="260"/>
      <c r="O44" s="260"/>
      <c r="P44" s="260"/>
      <c r="Q44" s="260"/>
      <c r="R44" s="260"/>
    </row>
    <row r="45" spans="1:18" x14ac:dyDescent="0.25">
      <c r="A45" s="193" t="s">
        <v>237</v>
      </c>
      <c r="B45" s="194">
        <v>2017</v>
      </c>
      <c r="C45" s="262"/>
      <c r="D45" s="262"/>
      <c r="E45" s="262"/>
      <c r="F45" s="262"/>
      <c r="G45" s="262"/>
      <c r="H45" s="262"/>
      <c r="I45" s="262"/>
      <c r="J45" s="263"/>
      <c r="K45" s="264"/>
      <c r="L45" s="264"/>
      <c r="M45" s="265"/>
      <c r="N45" s="266"/>
      <c r="O45" s="266"/>
      <c r="P45" s="266"/>
      <c r="Q45" s="266"/>
      <c r="R45" s="266"/>
    </row>
    <row r="46" spans="1:18" x14ac:dyDescent="0.25">
      <c r="A46" s="251" t="s">
        <v>238</v>
      </c>
      <c r="B46" s="252">
        <v>2016</v>
      </c>
      <c r="C46" s="256">
        <v>30.11</v>
      </c>
      <c r="D46" s="256"/>
      <c r="E46" s="256"/>
      <c r="F46" s="256"/>
      <c r="G46" s="256"/>
      <c r="H46" s="256"/>
      <c r="I46" s="256"/>
      <c r="J46" s="257"/>
      <c r="K46" s="267" t="e">
        <f>($M46/$N46+O46*$C46)/Q46</f>
        <v>#DIV/0!</v>
      </c>
      <c r="L46" s="267" t="e">
        <f>($M46/$N46+P46*$C46)/R46</f>
        <v>#DIV/0!</v>
      </c>
      <c r="M46" s="268"/>
      <c r="N46" s="269"/>
      <c r="O46" s="269"/>
      <c r="P46" s="269"/>
      <c r="Q46" s="269"/>
      <c r="R46" s="269"/>
    </row>
    <row r="47" spans="1:18" x14ac:dyDescent="0.25">
      <c r="A47" s="193" t="s">
        <v>238</v>
      </c>
      <c r="B47" s="194">
        <v>2017</v>
      </c>
      <c r="C47" s="262">
        <v>32.368000000000002</v>
      </c>
      <c r="D47" s="262"/>
      <c r="E47" s="262"/>
      <c r="F47" s="262"/>
      <c r="G47" s="262"/>
      <c r="H47" s="262"/>
      <c r="I47" s="262"/>
      <c r="J47" s="263"/>
      <c r="K47" s="270">
        <f>($M47/$N47+O47*$C47)/Q47</f>
        <v>31.519839259084847</v>
      </c>
      <c r="L47" s="270">
        <f>($M47/$N47+P47*$C47)/R47</f>
        <v>43.415918882648235</v>
      </c>
      <c r="M47" s="271">
        <v>675330</v>
      </c>
      <c r="N47" s="272">
        <v>155</v>
      </c>
      <c r="O47" s="272">
        <v>225.6</v>
      </c>
      <c r="P47" s="272">
        <v>213.6</v>
      </c>
      <c r="Q47" s="272">
        <v>369.9</v>
      </c>
      <c r="R47" s="272">
        <v>259.60000000000002</v>
      </c>
    </row>
  </sheetData>
  <sheetProtection password="F4BB" sheet="1" objects="1" scenarios="1" formatCells="0" formatColumns="0" formatRow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PAEDS Comparitive Tariffs</vt:lpstr>
      <vt:lpstr>RCFs</vt:lpstr>
      <vt:lpstr>'PAEDS Comparitive Tariffs'!Print_Area</vt:lpstr>
      <vt:lpstr>'PAEDS Comparitive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Windows User</cp:lastModifiedBy>
  <cp:lastPrinted>2017-01-12T08:06:33Z</cp:lastPrinted>
  <dcterms:created xsi:type="dcterms:W3CDTF">2007-01-02T12:57:15Z</dcterms:created>
  <dcterms:modified xsi:type="dcterms:W3CDTF">2017-01-12T08:27:19Z</dcterms:modified>
</cp:coreProperties>
</file>