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845"/>
  </bookViews>
  <sheets>
    <sheet name="Ophthalm... 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'Ophthalm... Comparative Tariffs'!$A$1:$AX$122</definedName>
    <definedName name="_xlnm.Print_Titles" localSheetId="0">'Ophthalm... Comparative Tariffs'!$A:$E,'Ophthalm... 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AX90" i="1" l="1"/>
  <c r="AW90" i="1" s="1"/>
  <c r="AV90" i="1"/>
  <c r="AU90" i="1" s="1"/>
  <c r="AT90" i="1"/>
  <c r="AS90" i="1" s="1"/>
  <c r="AP90" i="1"/>
  <c r="AO90" i="1" s="1"/>
  <c r="AM90" i="1"/>
  <c r="AL90" i="1"/>
  <c r="AN90" i="1" s="1"/>
  <c r="AJ90" i="1"/>
  <c r="AI90" i="1"/>
  <c r="AH90" i="1" s="1"/>
  <c r="AD90" i="1"/>
  <c r="AC90" i="1"/>
  <c r="AG90" i="1" s="1"/>
  <c r="T90" i="1"/>
  <c r="S90" i="1" s="1"/>
  <c r="P90" i="1"/>
  <c r="O90" i="1" s="1"/>
  <c r="G90" i="1"/>
  <c r="F90" i="1" s="1"/>
  <c r="E90" i="1"/>
  <c r="AX89" i="1"/>
  <c r="AW89" i="1" s="1"/>
  <c r="AV89" i="1"/>
  <c r="AU89" i="1"/>
  <c r="AT89" i="1"/>
  <c r="AS89" i="1" s="1"/>
  <c r="AP89" i="1"/>
  <c r="AO89" i="1" s="1"/>
  <c r="AM89" i="1"/>
  <c r="AL89" i="1" s="1"/>
  <c r="AN89" i="1" s="1"/>
  <c r="AJ89" i="1"/>
  <c r="AI89" i="1"/>
  <c r="AH89" i="1"/>
  <c r="AD89" i="1"/>
  <c r="AC89" i="1" s="1"/>
  <c r="V89" i="1"/>
  <c r="U89" i="1" s="1"/>
  <c r="T89" i="1"/>
  <c r="S89" i="1" s="1"/>
  <c r="P89" i="1"/>
  <c r="O89" i="1" s="1"/>
  <c r="G89" i="1"/>
  <c r="F89" i="1" s="1"/>
  <c r="E89" i="1"/>
  <c r="AX88" i="1"/>
  <c r="AW88" i="1" s="1"/>
  <c r="AV88" i="1"/>
  <c r="AU88" i="1" s="1"/>
  <c r="AT88" i="1"/>
  <c r="AS88" i="1" s="1"/>
  <c r="AP88" i="1"/>
  <c r="AO88" i="1" s="1"/>
  <c r="AM88" i="1"/>
  <c r="AL88" i="1" s="1"/>
  <c r="AN88" i="1" s="1"/>
  <c r="AJ88" i="1"/>
  <c r="AI88" i="1"/>
  <c r="AH88" i="1" s="1"/>
  <c r="AE88" i="1"/>
  <c r="AD88" i="1"/>
  <c r="AC88" i="1"/>
  <c r="AG88" i="1" s="1"/>
  <c r="T88" i="1"/>
  <c r="V88" i="1" s="1"/>
  <c r="U88" i="1" s="1"/>
  <c r="S88" i="1"/>
  <c r="P88" i="1"/>
  <c r="O88" i="1"/>
  <c r="R88" i="1" s="1"/>
  <c r="G88" i="1"/>
  <c r="F88" i="1" s="1"/>
  <c r="E88" i="1"/>
  <c r="AX87" i="1"/>
  <c r="AW87" i="1"/>
  <c r="AV87" i="1"/>
  <c r="AU87" i="1"/>
  <c r="AT87" i="1"/>
  <c r="AS87" i="1"/>
  <c r="AP87" i="1"/>
  <c r="AO87" i="1"/>
  <c r="AR87" i="1" s="1"/>
  <c r="AM87" i="1"/>
  <c r="AL87" i="1" s="1"/>
  <c r="AN87" i="1" s="1"/>
  <c r="AJ87" i="1"/>
  <c r="AI87" i="1"/>
  <c r="AH87" i="1"/>
  <c r="AD87" i="1"/>
  <c r="AC87" i="1" s="1"/>
  <c r="T87" i="1"/>
  <c r="S87" i="1" s="1"/>
  <c r="P87" i="1"/>
  <c r="O87" i="1" s="1"/>
  <c r="G87" i="1"/>
  <c r="I87" i="1" s="1"/>
  <c r="E87" i="1"/>
  <c r="AX86" i="1"/>
  <c r="AW86" i="1" s="1"/>
  <c r="AV86" i="1"/>
  <c r="AU86" i="1" s="1"/>
  <c r="AT86" i="1"/>
  <c r="AS86" i="1" s="1"/>
  <c r="AP86" i="1"/>
  <c r="AO86" i="1" s="1"/>
  <c r="AM86" i="1"/>
  <c r="AL86" i="1"/>
  <c r="AN86" i="1" s="1"/>
  <c r="AJ86" i="1"/>
  <c r="AI86" i="1"/>
  <c r="AH86" i="1" s="1"/>
  <c r="AD86" i="1"/>
  <c r="AC86" i="1"/>
  <c r="AG86" i="1" s="1"/>
  <c r="T86" i="1"/>
  <c r="V86" i="1" s="1"/>
  <c r="U86" i="1" s="1"/>
  <c r="S86" i="1"/>
  <c r="P86" i="1"/>
  <c r="O86" i="1" s="1"/>
  <c r="I86" i="1"/>
  <c r="M86" i="1" s="1"/>
  <c r="G86" i="1"/>
  <c r="F86" i="1" s="1"/>
  <c r="E86" i="1"/>
  <c r="AX71" i="1"/>
  <c r="AW71" i="1" s="1"/>
  <c r="AV71" i="1"/>
  <c r="AU71" i="1" s="1"/>
  <c r="AT71" i="1"/>
  <c r="AS71" i="1" s="1"/>
  <c r="AP71" i="1"/>
  <c r="AO71" i="1" s="1"/>
  <c r="AM71" i="1"/>
  <c r="AL71" i="1"/>
  <c r="AN71" i="1" s="1"/>
  <c r="AJ71" i="1"/>
  <c r="AI71" i="1"/>
  <c r="AH71" i="1" s="1"/>
  <c r="AD71" i="1"/>
  <c r="AC71" i="1"/>
  <c r="AG71" i="1" s="1"/>
  <c r="T71" i="1"/>
  <c r="V71" i="1" s="1"/>
  <c r="U71" i="1" s="1"/>
  <c r="S71" i="1"/>
  <c r="P71" i="1"/>
  <c r="O71" i="1" s="1"/>
  <c r="I71" i="1"/>
  <c r="M71" i="1" s="1"/>
  <c r="G71" i="1"/>
  <c r="F71" i="1" s="1"/>
  <c r="AX70" i="1"/>
  <c r="AW70" i="1" s="1"/>
  <c r="AV70" i="1"/>
  <c r="AU70" i="1" s="1"/>
  <c r="AT70" i="1"/>
  <c r="AS70" i="1" s="1"/>
  <c r="AP70" i="1"/>
  <c r="AO70" i="1" s="1"/>
  <c r="AM70" i="1"/>
  <c r="AL70" i="1" s="1"/>
  <c r="AN70" i="1" s="1"/>
  <c r="AI70" i="1"/>
  <c r="AD70" i="1"/>
  <c r="T70" i="1"/>
  <c r="V70" i="1" s="1"/>
  <c r="P70" i="1"/>
  <c r="O70" i="1" s="1"/>
  <c r="I70" i="1"/>
  <c r="G70" i="1"/>
  <c r="F76" i="1"/>
  <c r="G76" i="1"/>
  <c r="I76" i="1" s="1"/>
  <c r="P76" i="1"/>
  <c r="O76" i="1" s="1"/>
  <c r="T76" i="1"/>
  <c r="S76" i="1" s="1"/>
  <c r="V76" i="1"/>
  <c r="U76" i="1" s="1"/>
  <c r="AD76" i="1"/>
  <c r="AC76" i="1" s="1"/>
  <c r="AH76" i="1"/>
  <c r="AI76" i="1"/>
  <c r="AJ76" i="1"/>
  <c r="AM76" i="1"/>
  <c r="AL76" i="1" s="1"/>
  <c r="AN76" i="1" s="1"/>
  <c r="AO76" i="1"/>
  <c r="AR76" i="1" s="1"/>
  <c r="AP76" i="1"/>
  <c r="AQ76" i="1"/>
  <c r="AT76" i="1"/>
  <c r="AS76" i="1" s="1"/>
  <c r="AV76" i="1"/>
  <c r="AU76" i="1" s="1"/>
  <c r="AX76" i="1"/>
  <c r="AW76" i="1" s="1"/>
  <c r="AX75" i="1"/>
  <c r="AW75" i="1" s="1"/>
  <c r="AV75" i="1"/>
  <c r="AU75" i="1" s="1"/>
  <c r="AT75" i="1"/>
  <c r="AS75" i="1" s="1"/>
  <c r="AP75" i="1"/>
  <c r="AO75" i="1" s="1"/>
  <c r="AM75" i="1"/>
  <c r="AL75" i="1"/>
  <c r="AN75" i="1" s="1"/>
  <c r="AJ75" i="1"/>
  <c r="AI75" i="1"/>
  <c r="AH75" i="1" s="1"/>
  <c r="AD75" i="1"/>
  <c r="AC75" i="1"/>
  <c r="AG75" i="1" s="1"/>
  <c r="T75" i="1"/>
  <c r="V75" i="1" s="1"/>
  <c r="U75" i="1" s="1"/>
  <c r="S75" i="1"/>
  <c r="P75" i="1"/>
  <c r="O75" i="1" s="1"/>
  <c r="I75" i="1"/>
  <c r="M75" i="1" s="1"/>
  <c r="G75" i="1"/>
  <c r="F75" i="1" s="1"/>
  <c r="E75" i="1"/>
  <c r="F73" i="1"/>
  <c r="H73" i="1"/>
  <c r="J73" i="1"/>
  <c r="K73" i="1"/>
  <c r="L73" i="1"/>
  <c r="M73" i="1"/>
  <c r="N73" i="1"/>
  <c r="O73" i="1"/>
  <c r="Q73" i="1" s="1"/>
  <c r="S73" i="1"/>
  <c r="U73" i="1"/>
  <c r="W73" i="1" s="1"/>
  <c r="AC73" i="1"/>
  <c r="AG73" i="1" s="1"/>
  <c r="AE73" i="1"/>
  <c r="AF73" i="1"/>
  <c r="AH73" i="1"/>
  <c r="AJ73" i="1"/>
  <c r="AL73" i="1"/>
  <c r="AN73" i="1" s="1"/>
  <c r="AO73" i="1"/>
  <c r="AQ73" i="1"/>
  <c r="AR73" i="1"/>
  <c r="AS73" i="1"/>
  <c r="AU73" i="1"/>
  <c r="AW73" i="1"/>
  <c r="AX72" i="1"/>
  <c r="AW72" i="1" s="1"/>
  <c r="AV72" i="1"/>
  <c r="AU72" i="1" s="1"/>
  <c r="AT72" i="1"/>
  <c r="AS72" i="1" s="1"/>
  <c r="AP72" i="1"/>
  <c r="AO72" i="1" s="1"/>
  <c r="AM72" i="1"/>
  <c r="AL72" i="1"/>
  <c r="AN72" i="1" s="1"/>
  <c r="AJ72" i="1"/>
  <c r="AI72" i="1"/>
  <c r="AH72" i="1" s="1"/>
  <c r="AD72" i="1"/>
  <c r="AC72" i="1"/>
  <c r="AG72" i="1" s="1"/>
  <c r="T72" i="1"/>
  <c r="S72" i="1" s="1"/>
  <c r="P72" i="1"/>
  <c r="O72" i="1" s="1"/>
  <c r="G72" i="1"/>
  <c r="F72" i="1" s="1"/>
  <c r="AX69" i="1"/>
  <c r="AW69" i="1" s="1"/>
  <c r="AV69" i="1"/>
  <c r="AU69" i="1" s="1"/>
  <c r="AT69" i="1"/>
  <c r="AS69" i="1" s="1"/>
  <c r="AP69" i="1"/>
  <c r="AO69" i="1" s="1"/>
  <c r="AM69" i="1"/>
  <c r="AL69" i="1"/>
  <c r="AN69" i="1" s="1"/>
  <c r="AJ69" i="1"/>
  <c r="AI69" i="1"/>
  <c r="AH69" i="1" s="1"/>
  <c r="AD69" i="1"/>
  <c r="AC69" i="1"/>
  <c r="AG69" i="1" s="1"/>
  <c r="T69" i="1"/>
  <c r="V69" i="1" s="1"/>
  <c r="U69" i="1" s="1"/>
  <c r="S69" i="1"/>
  <c r="P69" i="1"/>
  <c r="O69" i="1" s="1"/>
  <c r="I69" i="1"/>
  <c r="M69" i="1" s="1"/>
  <c r="G69" i="1"/>
  <c r="F69" i="1" s="1"/>
  <c r="AX68" i="1"/>
  <c r="AW68" i="1" s="1"/>
  <c r="AV68" i="1"/>
  <c r="AU68" i="1" s="1"/>
  <c r="AT68" i="1"/>
  <c r="AS68" i="1" s="1"/>
  <c r="AP68" i="1"/>
  <c r="AO68" i="1" s="1"/>
  <c r="AM68" i="1"/>
  <c r="AL68" i="1" s="1"/>
  <c r="AN68" i="1" s="1"/>
  <c r="AJ68" i="1"/>
  <c r="AI68" i="1"/>
  <c r="AH68" i="1" s="1"/>
  <c r="AD68" i="1"/>
  <c r="AC68" i="1" s="1"/>
  <c r="AG68" i="1" s="1"/>
  <c r="T68" i="1"/>
  <c r="V68" i="1" s="1"/>
  <c r="U68" i="1" s="1"/>
  <c r="P68" i="1"/>
  <c r="O68" i="1" s="1"/>
  <c r="Q68" i="1" s="1"/>
  <c r="G68" i="1"/>
  <c r="I68" i="1" s="1"/>
  <c r="AX67" i="1"/>
  <c r="AW67" i="1" s="1"/>
  <c r="AV67" i="1"/>
  <c r="AU67" i="1" s="1"/>
  <c r="AT67" i="1"/>
  <c r="AS67" i="1" s="1"/>
  <c r="AP67" i="1"/>
  <c r="AO67" i="1" s="1"/>
  <c r="AM67" i="1"/>
  <c r="AL67" i="1"/>
  <c r="AN67" i="1" s="1"/>
  <c r="AJ67" i="1"/>
  <c r="AI67" i="1"/>
  <c r="AH67" i="1" s="1"/>
  <c r="AD67" i="1"/>
  <c r="AC67" i="1"/>
  <c r="AG67" i="1" s="1"/>
  <c r="T67" i="1"/>
  <c r="V67" i="1" s="1"/>
  <c r="U67" i="1" s="1"/>
  <c r="S67" i="1"/>
  <c r="P67" i="1"/>
  <c r="O67" i="1"/>
  <c r="Q67" i="1" s="1"/>
  <c r="G67" i="1"/>
  <c r="I67" i="1" s="1"/>
  <c r="AX66" i="1"/>
  <c r="AW66" i="1" s="1"/>
  <c r="AV66" i="1"/>
  <c r="AU66" i="1" s="1"/>
  <c r="AT66" i="1"/>
  <c r="AS66" i="1" s="1"/>
  <c r="AP66" i="1"/>
  <c r="AO66" i="1" s="1"/>
  <c r="AM66" i="1"/>
  <c r="AL66" i="1" s="1"/>
  <c r="AN66" i="1" s="1"/>
  <c r="AJ66" i="1"/>
  <c r="AI66" i="1"/>
  <c r="AH66" i="1" s="1"/>
  <c r="AD66" i="1"/>
  <c r="AC66" i="1" s="1"/>
  <c r="AG66" i="1" s="1"/>
  <c r="T66" i="1"/>
  <c r="V66" i="1" s="1"/>
  <c r="U66" i="1" s="1"/>
  <c r="P66" i="1"/>
  <c r="O66" i="1" s="1"/>
  <c r="Q66" i="1" s="1"/>
  <c r="G66" i="1"/>
  <c r="I66" i="1" s="1"/>
  <c r="AX65" i="1"/>
  <c r="AW65" i="1" s="1"/>
  <c r="AV65" i="1"/>
  <c r="AU65" i="1" s="1"/>
  <c r="AT65" i="1"/>
  <c r="AS65" i="1" s="1"/>
  <c r="AP65" i="1"/>
  <c r="AO65" i="1" s="1"/>
  <c r="AM65" i="1"/>
  <c r="AL65" i="1" s="1"/>
  <c r="AN65" i="1" s="1"/>
  <c r="AJ65" i="1"/>
  <c r="AI65" i="1"/>
  <c r="AH65" i="1" s="1"/>
  <c r="AD65" i="1"/>
  <c r="AC65" i="1"/>
  <c r="AG65" i="1" s="1"/>
  <c r="T65" i="1"/>
  <c r="V65" i="1" s="1"/>
  <c r="U65" i="1" s="1"/>
  <c r="W65" i="1" s="1"/>
  <c r="P65" i="1"/>
  <c r="O65" i="1" s="1"/>
  <c r="G65" i="1"/>
  <c r="F65" i="1" s="1"/>
  <c r="AX64" i="1"/>
  <c r="AW64" i="1" s="1"/>
  <c r="AV64" i="1"/>
  <c r="AU64" i="1" s="1"/>
  <c r="AT64" i="1"/>
  <c r="AS64" i="1" s="1"/>
  <c r="AR64" i="1"/>
  <c r="AP64" i="1"/>
  <c r="AO64" i="1" s="1"/>
  <c r="AQ64" i="1" s="1"/>
  <c r="AM64" i="1"/>
  <c r="AL64" i="1" s="1"/>
  <c r="AN64" i="1" s="1"/>
  <c r="AJ64" i="1"/>
  <c r="AI64" i="1"/>
  <c r="AH64" i="1" s="1"/>
  <c r="AD64" i="1"/>
  <c r="AC64" i="1"/>
  <c r="AF64" i="1" s="1"/>
  <c r="U64" i="1"/>
  <c r="AA64" i="1" s="1"/>
  <c r="T64" i="1"/>
  <c r="V64" i="1" s="1"/>
  <c r="S64" i="1"/>
  <c r="P64" i="1"/>
  <c r="O64" i="1"/>
  <c r="R64" i="1" s="1"/>
  <c r="I64" i="1"/>
  <c r="K64" i="1" s="1"/>
  <c r="G64" i="1"/>
  <c r="F64" i="1" s="1"/>
  <c r="AX63" i="1"/>
  <c r="AW63" i="1" s="1"/>
  <c r="AV63" i="1"/>
  <c r="AU63" i="1" s="1"/>
  <c r="AT63" i="1"/>
  <c r="AS63" i="1" s="1"/>
  <c r="AP63" i="1"/>
  <c r="AO63" i="1" s="1"/>
  <c r="AQ63" i="1" s="1"/>
  <c r="AM63" i="1"/>
  <c r="AL63" i="1" s="1"/>
  <c r="AN63" i="1" s="1"/>
  <c r="AJ63" i="1"/>
  <c r="AI63" i="1"/>
  <c r="AH63" i="1" s="1"/>
  <c r="AD63" i="1"/>
  <c r="AC63" i="1" s="1"/>
  <c r="T63" i="1"/>
  <c r="V63" i="1" s="1"/>
  <c r="U63" i="1" s="1"/>
  <c r="P63" i="1"/>
  <c r="O63" i="1"/>
  <c r="R63" i="1" s="1"/>
  <c r="G63" i="1"/>
  <c r="F63" i="1" s="1"/>
  <c r="AX62" i="1"/>
  <c r="AW62" i="1" s="1"/>
  <c r="AV62" i="1"/>
  <c r="AU62" i="1" s="1"/>
  <c r="AT62" i="1"/>
  <c r="AS62" i="1" s="1"/>
  <c r="AP62" i="1"/>
  <c r="AO62" i="1" s="1"/>
  <c r="AQ62" i="1" s="1"/>
  <c r="AM62" i="1"/>
  <c r="AL62" i="1" s="1"/>
  <c r="AN62" i="1" s="1"/>
  <c r="AJ62" i="1"/>
  <c r="AI62" i="1"/>
  <c r="AH62" i="1" s="1"/>
  <c r="AD62" i="1"/>
  <c r="AC62" i="1" s="1"/>
  <c r="AF62" i="1" s="1"/>
  <c r="U62" i="1"/>
  <c r="AA62" i="1" s="1"/>
  <c r="T62" i="1"/>
  <c r="V62" i="1" s="1"/>
  <c r="S62" i="1"/>
  <c r="P62" i="1"/>
  <c r="O62" i="1" s="1"/>
  <c r="I62" i="1"/>
  <c r="G62" i="1"/>
  <c r="F62" i="1" s="1"/>
  <c r="AX61" i="1"/>
  <c r="AW61" i="1" s="1"/>
  <c r="AV61" i="1"/>
  <c r="AU61" i="1" s="1"/>
  <c r="AT61" i="1"/>
  <c r="AS61" i="1" s="1"/>
  <c r="AP61" i="1"/>
  <c r="AO61" i="1" s="1"/>
  <c r="AQ61" i="1" s="1"/>
  <c r="AM61" i="1"/>
  <c r="AL61" i="1"/>
  <c r="AN61" i="1" s="1"/>
  <c r="AJ61" i="1"/>
  <c r="AI61" i="1"/>
  <c r="AH61" i="1" s="1"/>
  <c r="AD61" i="1"/>
  <c r="AC61" i="1" s="1"/>
  <c r="T61" i="1"/>
  <c r="V61" i="1" s="1"/>
  <c r="U61" i="1" s="1"/>
  <c r="P61" i="1"/>
  <c r="O61" i="1" s="1"/>
  <c r="R61" i="1" s="1"/>
  <c r="G61" i="1"/>
  <c r="F61" i="1" s="1"/>
  <c r="AX60" i="1"/>
  <c r="AW60" i="1" s="1"/>
  <c r="AV60" i="1"/>
  <c r="AU60" i="1" s="1"/>
  <c r="AT60" i="1"/>
  <c r="AS60" i="1" s="1"/>
  <c r="AR60" i="1"/>
  <c r="AP60" i="1"/>
  <c r="AO60" i="1" s="1"/>
  <c r="AQ60" i="1" s="1"/>
  <c r="AM60" i="1"/>
  <c r="AL60" i="1" s="1"/>
  <c r="AN60" i="1" s="1"/>
  <c r="AJ60" i="1"/>
  <c r="AI60" i="1"/>
  <c r="AH60" i="1" s="1"/>
  <c r="AD60" i="1"/>
  <c r="AC60" i="1"/>
  <c r="AF60" i="1" s="1"/>
  <c r="V60" i="1"/>
  <c r="U60" i="1"/>
  <c r="X60" i="1" s="1"/>
  <c r="T60" i="1"/>
  <c r="S60" i="1"/>
  <c r="P60" i="1"/>
  <c r="O60" i="1" s="1"/>
  <c r="I60" i="1"/>
  <c r="K60" i="1" s="1"/>
  <c r="G60" i="1"/>
  <c r="F60" i="1" s="1"/>
  <c r="AX59" i="1"/>
  <c r="AW59" i="1" s="1"/>
  <c r="AV59" i="1"/>
  <c r="AU59" i="1" s="1"/>
  <c r="AT59" i="1"/>
  <c r="AS59" i="1" s="1"/>
  <c r="AP59" i="1"/>
  <c r="AO59" i="1" s="1"/>
  <c r="AM59" i="1"/>
  <c r="AL59" i="1" s="1"/>
  <c r="AN59" i="1" s="1"/>
  <c r="AJ59" i="1"/>
  <c r="AI59" i="1"/>
  <c r="AH59" i="1" s="1"/>
  <c r="AD59" i="1"/>
  <c r="AC59" i="1" s="1"/>
  <c r="V59" i="1"/>
  <c r="U59" i="1" s="1"/>
  <c r="T59" i="1"/>
  <c r="S59" i="1" s="1"/>
  <c r="Q59" i="1"/>
  <c r="P59" i="1"/>
  <c r="O59" i="1"/>
  <c r="R59" i="1" s="1"/>
  <c r="G59" i="1"/>
  <c r="F59" i="1" s="1"/>
  <c r="AX58" i="1"/>
  <c r="AW58" i="1" s="1"/>
  <c r="AV58" i="1"/>
  <c r="AU58" i="1" s="1"/>
  <c r="AT58" i="1"/>
  <c r="AS58" i="1" s="1"/>
  <c r="AP58" i="1"/>
  <c r="AO58" i="1" s="1"/>
  <c r="AM58" i="1"/>
  <c r="AL58" i="1"/>
  <c r="AN58" i="1" s="1"/>
  <c r="AJ58" i="1"/>
  <c r="AI58" i="1"/>
  <c r="AH58" i="1" s="1"/>
  <c r="AD58" i="1"/>
  <c r="AC58" i="1" s="1"/>
  <c r="AG58" i="1" s="1"/>
  <c r="Y58" i="1"/>
  <c r="V58" i="1"/>
  <c r="U58" i="1"/>
  <c r="T58" i="1"/>
  <c r="S58" i="1"/>
  <c r="P58" i="1"/>
  <c r="O58" i="1" s="1"/>
  <c r="G58" i="1"/>
  <c r="F58" i="1" s="1"/>
  <c r="AX57" i="1"/>
  <c r="AW57" i="1" s="1"/>
  <c r="AV57" i="1"/>
  <c r="AU57" i="1" s="1"/>
  <c r="AT57" i="1"/>
  <c r="AS57" i="1" s="1"/>
  <c r="AP57" i="1"/>
  <c r="AO57" i="1" s="1"/>
  <c r="AQ57" i="1" s="1"/>
  <c r="AM57" i="1"/>
  <c r="AL57" i="1" s="1"/>
  <c r="AN57" i="1" s="1"/>
  <c r="AJ57" i="1"/>
  <c r="AI57" i="1"/>
  <c r="AH57" i="1" s="1"/>
  <c r="AD57" i="1"/>
  <c r="AC57" i="1"/>
  <c r="AG57" i="1" s="1"/>
  <c r="T57" i="1"/>
  <c r="V57" i="1" s="1"/>
  <c r="U57" i="1" s="1"/>
  <c r="P57" i="1"/>
  <c r="O57" i="1" s="1"/>
  <c r="G57" i="1"/>
  <c r="F57" i="1" s="1"/>
  <c r="AX56" i="1"/>
  <c r="AW56" i="1" s="1"/>
  <c r="AV56" i="1"/>
  <c r="AU56" i="1" s="1"/>
  <c r="AT56" i="1"/>
  <c r="AS56" i="1" s="1"/>
  <c r="AR56" i="1"/>
  <c r="AP56" i="1"/>
  <c r="AO56" i="1" s="1"/>
  <c r="AQ56" i="1" s="1"/>
  <c r="AM56" i="1"/>
  <c r="AL56" i="1" s="1"/>
  <c r="AN56" i="1" s="1"/>
  <c r="AJ56" i="1"/>
  <c r="AI56" i="1"/>
  <c r="AH56" i="1" s="1"/>
  <c r="AD56" i="1"/>
  <c r="AC56" i="1" s="1"/>
  <c r="AA56" i="1"/>
  <c r="T56" i="1"/>
  <c r="V56" i="1" s="1"/>
  <c r="U56" i="1" s="1"/>
  <c r="S56" i="1"/>
  <c r="P56" i="1"/>
  <c r="O56" i="1"/>
  <c r="G56" i="1"/>
  <c r="AX55" i="1"/>
  <c r="AW55" i="1" s="1"/>
  <c r="AV55" i="1"/>
  <c r="AU55" i="1" s="1"/>
  <c r="AT55" i="1"/>
  <c r="AS55" i="1" s="1"/>
  <c r="AP55" i="1"/>
  <c r="AO55" i="1" s="1"/>
  <c r="AQ55" i="1" s="1"/>
  <c r="AM55" i="1"/>
  <c r="AL55" i="1" s="1"/>
  <c r="AN55" i="1" s="1"/>
  <c r="AJ55" i="1"/>
  <c r="AI55" i="1"/>
  <c r="AH55" i="1" s="1"/>
  <c r="AD55" i="1"/>
  <c r="AC55" i="1" s="1"/>
  <c r="T55" i="1"/>
  <c r="V55" i="1" s="1"/>
  <c r="U55" i="1" s="1"/>
  <c r="P55" i="1"/>
  <c r="O55" i="1"/>
  <c r="R55" i="1" s="1"/>
  <c r="G55" i="1"/>
  <c r="F55" i="1" s="1"/>
  <c r="AX54" i="1"/>
  <c r="AW54" i="1" s="1"/>
  <c r="AV54" i="1"/>
  <c r="AU54" i="1" s="1"/>
  <c r="AT54" i="1"/>
  <c r="AS54" i="1" s="1"/>
  <c r="AP54" i="1"/>
  <c r="AO54" i="1" s="1"/>
  <c r="AM54" i="1"/>
  <c r="AL54" i="1"/>
  <c r="AN54" i="1" s="1"/>
  <c r="AJ54" i="1"/>
  <c r="AI54" i="1"/>
  <c r="AH54" i="1" s="1"/>
  <c r="AD54" i="1"/>
  <c r="AC54" i="1"/>
  <c r="T54" i="1"/>
  <c r="V54" i="1" s="1"/>
  <c r="U54" i="1" s="1"/>
  <c r="P54" i="1"/>
  <c r="O54" i="1"/>
  <c r="R54" i="1" s="1"/>
  <c r="G54" i="1"/>
  <c r="AX53" i="1"/>
  <c r="AW53" i="1" s="1"/>
  <c r="AV53" i="1"/>
  <c r="AU53" i="1" s="1"/>
  <c r="AT53" i="1"/>
  <c r="AS53" i="1" s="1"/>
  <c r="AP53" i="1"/>
  <c r="AO53" i="1" s="1"/>
  <c r="AQ53" i="1" s="1"/>
  <c r="AM53" i="1"/>
  <c r="AL53" i="1" s="1"/>
  <c r="AN53" i="1" s="1"/>
  <c r="AJ53" i="1"/>
  <c r="AI53" i="1"/>
  <c r="AH53" i="1" s="1"/>
  <c r="AD53" i="1"/>
  <c r="AC53" i="1" s="1"/>
  <c r="T53" i="1"/>
  <c r="P53" i="1"/>
  <c r="O53" i="1" s="1"/>
  <c r="G53" i="1"/>
  <c r="F53" i="1" s="1"/>
  <c r="AX52" i="1"/>
  <c r="AW52" i="1" s="1"/>
  <c r="AV52" i="1"/>
  <c r="AU52" i="1" s="1"/>
  <c r="AT52" i="1"/>
  <c r="AS52" i="1" s="1"/>
  <c r="AR52" i="1"/>
  <c r="AP52" i="1"/>
  <c r="AO52" i="1" s="1"/>
  <c r="AQ52" i="1" s="1"/>
  <c r="AM52" i="1"/>
  <c r="AL52" i="1" s="1"/>
  <c r="AN52" i="1" s="1"/>
  <c r="AJ52" i="1"/>
  <c r="AI52" i="1"/>
  <c r="AH52" i="1" s="1"/>
  <c r="AD52" i="1"/>
  <c r="AC52" i="1" s="1"/>
  <c r="T52" i="1"/>
  <c r="P52" i="1"/>
  <c r="O52" i="1"/>
  <c r="K52" i="1"/>
  <c r="J52" i="1"/>
  <c r="G52" i="1"/>
  <c r="I52" i="1" s="1"/>
  <c r="F52" i="1"/>
  <c r="AX51" i="1"/>
  <c r="AW51" i="1"/>
  <c r="AV51" i="1"/>
  <c r="AU51" i="1"/>
  <c r="AT51" i="1"/>
  <c r="AS51" i="1"/>
  <c r="AQ51" i="1"/>
  <c r="AP51" i="1"/>
  <c r="AO51" i="1"/>
  <c r="AR51" i="1" s="1"/>
  <c r="AM51" i="1"/>
  <c r="AL51" i="1" s="1"/>
  <c r="AN51" i="1" s="1"/>
  <c r="AJ51" i="1"/>
  <c r="AI51" i="1"/>
  <c r="AH51" i="1" s="1"/>
  <c r="AD51" i="1"/>
  <c r="AC51" i="1" s="1"/>
  <c r="V51" i="1"/>
  <c r="U51" i="1" s="1"/>
  <c r="AA51" i="1" s="1"/>
  <c r="T51" i="1"/>
  <c r="S51" i="1"/>
  <c r="P51" i="1"/>
  <c r="O51" i="1"/>
  <c r="Q51" i="1" s="1"/>
  <c r="G51" i="1"/>
  <c r="I51" i="1" s="1"/>
  <c r="AX50" i="1"/>
  <c r="AW50" i="1" s="1"/>
  <c r="AV50" i="1"/>
  <c r="AU50" i="1" s="1"/>
  <c r="AT50" i="1"/>
  <c r="AS50" i="1"/>
  <c r="AP50" i="1"/>
  <c r="AO50" i="1"/>
  <c r="AR50" i="1" s="1"/>
  <c r="AM50" i="1"/>
  <c r="AL50" i="1" s="1"/>
  <c r="AN50" i="1" s="1"/>
  <c r="AJ50" i="1"/>
  <c r="AI50" i="1"/>
  <c r="AH50" i="1" s="1"/>
  <c r="AD50" i="1"/>
  <c r="AC50" i="1" s="1"/>
  <c r="T50" i="1"/>
  <c r="P50" i="1"/>
  <c r="O50" i="1" s="1"/>
  <c r="Q50" i="1" s="1"/>
  <c r="N50" i="1"/>
  <c r="G50" i="1"/>
  <c r="I50" i="1" s="1"/>
  <c r="F50" i="1"/>
  <c r="AX49" i="1"/>
  <c r="AW49" i="1"/>
  <c r="AV49" i="1"/>
  <c r="AU49" i="1"/>
  <c r="AT49" i="1"/>
  <c r="AS49" i="1"/>
  <c r="AQ49" i="1"/>
  <c r="AP49" i="1"/>
  <c r="AO49" i="1"/>
  <c r="AR49" i="1" s="1"/>
  <c r="AM49" i="1"/>
  <c r="AL49" i="1" s="1"/>
  <c r="AN49" i="1" s="1"/>
  <c r="AJ49" i="1"/>
  <c r="AI49" i="1"/>
  <c r="AH49" i="1"/>
  <c r="AD49" i="1"/>
  <c r="AC49" i="1" s="1"/>
  <c r="AE49" i="1" s="1"/>
  <c r="Z49" i="1"/>
  <c r="V49" i="1"/>
  <c r="U49" i="1" s="1"/>
  <c r="T49" i="1"/>
  <c r="S49" i="1"/>
  <c r="P49" i="1"/>
  <c r="O49" i="1" s="1"/>
  <c r="G49" i="1"/>
  <c r="AX48" i="1"/>
  <c r="AW48" i="1" s="1"/>
  <c r="AV48" i="1"/>
  <c r="AU48" i="1" s="1"/>
  <c r="AT48" i="1"/>
  <c r="AS48" i="1" s="1"/>
  <c r="AP48" i="1"/>
  <c r="AO48" i="1" s="1"/>
  <c r="AQ48" i="1" s="1"/>
  <c r="AM48" i="1"/>
  <c r="AL48" i="1" s="1"/>
  <c r="AN48" i="1" s="1"/>
  <c r="AJ48" i="1"/>
  <c r="AI48" i="1"/>
  <c r="AH48" i="1" s="1"/>
  <c r="AF48" i="1"/>
  <c r="AD48" i="1"/>
  <c r="AC48" i="1" s="1"/>
  <c r="T48" i="1"/>
  <c r="S48" i="1" s="1"/>
  <c r="P48" i="1"/>
  <c r="O48" i="1" s="1"/>
  <c r="Q48" i="1" s="1"/>
  <c r="G48" i="1"/>
  <c r="AX47" i="1"/>
  <c r="AW47" i="1" s="1"/>
  <c r="AV47" i="1"/>
  <c r="AU47" i="1" s="1"/>
  <c r="AT47" i="1"/>
  <c r="AS47" i="1" s="1"/>
  <c r="AR47" i="1"/>
  <c r="AP47" i="1"/>
  <c r="AO47" i="1" s="1"/>
  <c r="AQ47" i="1" s="1"/>
  <c r="AM47" i="1"/>
  <c r="AL47" i="1" s="1"/>
  <c r="AN47" i="1" s="1"/>
  <c r="AJ47" i="1"/>
  <c r="AI47" i="1"/>
  <c r="AH47" i="1" s="1"/>
  <c r="AD47" i="1"/>
  <c r="AC47" i="1" s="1"/>
  <c r="T47" i="1"/>
  <c r="S47" i="1" s="1"/>
  <c r="P47" i="1"/>
  <c r="O47" i="1" s="1"/>
  <c r="Q47" i="1" s="1"/>
  <c r="G47" i="1"/>
  <c r="AX46" i="1"/>
  <c r="AW46" i="1" s="1"/>
  <c r="AV46" i="1"/>
  <c r="AU46" i="1" s="1"/>
  <c r="AT46" i="1"/>
  <c r="AS46" i="1" s="1"/>
  <c r="AP46" i="1"/>
  <c r="AO46" i="1" s="1"/>
  <c r="AQ46" i="1" s="1"/>
  <c r="AM46" i="1"/>
  <c r="AL46" i="1" s="1"/>
  <c r="AN46" i="1" s="1"/>
  <c r="AJ46" i="1"/>
  <c r="AI46" i="1"/>
  <c r="AH46" i="1" s="1"/>
  <c r="AD46" i="1"/>
  <c r="AC46" i="1" s="1"/>
  <c r="T46" i="1"/>
  <c r="S46" i="1" s="1"/>
  <c r="P46" i="1"/>
  <c r="O46" i="1" s="1"/>
  <c r="Q46" i="1" s="1"/>
  <c r="G46" i="1"/>
  <c r="AX45" i="1"/>
  <c r="AW45" i="1" s="1"/>
  <c r="AV45" i="1"/>
  <c r="AU45" i="1" s="1"/>
  <c r="AT45" i="1"/>
  <c r="AS45" i="1" s="1"/>
  <c r="AR45" i="1"/>
  <c r="AP45" i="1"/>
  <c r="AO45" i="1" s="1"/>
  <c r="AQ45" i="1" s="1"/>
  <c r="AM45" i="1"/>
  <c r="AL45" i="1" s="1"/>
  <c r="AN45" i="1" s="1"/>
  <c r="AJ45" i="1"/>
  <c r="AI45" i="1"/>
  <c r="AH45" i="1" s="1"/>
  <c r="AD45" i="1"/>
  <c r="AC45" i="1" s="1"/>
  <c r="AF45" i="1" s="1"/>
  <c r="T45" i="1"/>
  <c r="S45" i="1" s="1"/>
  <c r="P45" i="1"/>
  <c r="O45" i="1" s="1"/>
  <c r="Q45" i="1" s="1"/>
  <c r="G45" i="1"/>
  <c r="AX44" i="1"/>
  <c r="AW44" i="1"/>
  <c r="AV44" i="1"/>
  <c r="AU44" i="1" s="1"/>
  <c r="AT44" i="1"/>
  <c r="AS44" i="1" s="1"/>
  <c r="AP44" i="1"/>
  <c r="AO44" i="1" s="1"/>
  <c r="AM44" i="1"/>
  <c r="AL44" i="1" s="1"/>
  <c r="AN44" i="1" s="1"/>
  <c r="AJ44" i="1"/>
  <c r="AI44" i="1"/>
  <c r="AH44" i="1" s="1"/>
  <c r="AD44" i="1"/>
  <c r="AC44" i="1" s="1"/>
  <c r="T44" i="1"/>
  <c r="S44" i="1" s="1"/>
  <c r="P44" i="1"/>
  <c r="O44" i="1" s="1"/>
  <c r="Q44" i="1" s="1"/>
  <c r="G44" i="1"/>
  <c r="F44" i="1" s="1"/>
  <c r="AX43" i="1"/>
  <c r="AW43" i="1" s="1"/>
  <c r="AV43" i="1"/>
  <c r="AU43" i="1" s="1"/>
  <c r="AT43" i="1"/>
  <c r="AS43" i="1"/>
  <c r="AR43" i="1"/>
  <c r="AP43" i="1"/>
  <c r="AO43" i="1"/>
  <c r="AQ43" i="1" s="1"/>
  <c r="AM43" i="1"/>
  <c r="AL43" i="1" s="1"/>
  <c r="AN43" i="1" s="1"/>
  <c r="AJ43" i="1"/>
  <c r="AI43" i="1"/>
  <c r="AH43" i="1" s="1"/>
  <c r="AD43" i="1"/>
  <c r="AC43" i="1"/>
  <c r="AG43" i="1" s="1"/>
  <c r="T43" i="1"/>
  <c r="V43" i="1" s="1"/>
  <c r="U43" i="1" s="1"/>
  <c r="P43" i="1"/>
  <c r="O43" i="1"/>
  <c r="R43" i="1" s="1"/>
  <c r="G43" i="1"/>
  <c r="F43" i="1" s="1"/>
  <c r="AX42" i="1"/>
  <c r="AW42" i="1" s="1"/>
  <c r="AV42" i="1"/>
  <c r="AU42" i="1" s="1"/>
  <c r="AT42" i="1"/>
  <c r="AS42" i="1" s="1"/>
  <c r="AP42" i="1"/>
  <c r="AO42" i="1" s="1"/>
  <c r="AM42" i="1"/>
  <c r="AL42" i="1"/>
  <c r="AN42" i="1" s="1"/>
  <c r="AJ42" i="1"/>
  <c r="AI42" i="1"/>
  <c r="AH42" i="1" s="1"/>
  <c r="AD42" i="1"/>
  <c r="AC42" i="1"/>
  <c r="AG42" i="1" s="1"/>
  <c r="T42" i="1"/>
  <c r="V42" i="1" s="1"/>
  <c r="U42" i="1" s="1"/>
  <c r="P42" i="1"/>
  <c r="O42" i="1"/>
  <c r="R42" i="1" s="1"/>
  <c r="I42" i="1"/>
  <c r="M42" i="1" s="1"/>
  <c r="G42" i="1"/>
  <c r="F42" i="1" s="1"/>
  <c r="AX41" i="1"/>
  <c r="AW41" i="1" s="1"/>
  <c r="AV41" i="1"/>
  <c r="AU41" i="1" s="1"/>
  <c r="AT41" i="1"/>
  <c r="AS41" i="1" s="1"/>
  <c r="AP41" i="1"/>
  <c r="AO41" i="1" s="1"/>
  <c r="AM41" i="1"/>
  <c r="AL41" i="1"/>
  <c r="AN41" i="1" s="1"/>
  <c r="AJ41" i="1"/>
  <c r="AI41" i="1"/>
  <c r="AH41" i="1" s="1"/>
  <c r="AD41" i="1"/>
  <c r="AC41" i="1"/>
  <c r="AG41" i="1" s="1"/>
  <c r="T41" i="1"/>
  <c r="V41" i="1" s="1"/>
  <c r="U41" i="1" s="1"/>
  <c r="P41" i="1"/>
  <c r="O41" i="1" s="1"/>
  <c r="G41" i="1"/>
  <c r="F41" i="1" s="1"/>
  <c r="AX40" i="1"/>
  <c r="AW40" i="1" s="1"/>
  <c r="AV40" i="1"/>
  <c r="AU40" i="1" s="1"/>
  <c r="AT40" i="1"/>
  <c r="AS40" i="1" s="1"/>
  <c r="AP40" i="1"/>
  <c r="AO40" i="1" s="1"/>
  <c r="AM40" i="1"/>
  <c r="AL40" i="1" s="1"/>
  <c r="AN40" i="1" s="1"/>
  <c r="AJ40" i="1"/>
  <c r="AI40" i="1"/>
  <c r="AH40" i="1" s="1"/>
  <c r="AD40" i="1"/>
  <c r="AC40" i="1" s="1"/>
  <c r="AG40" i="1" s="1"/>
  <c r="T40" i="1"/>
  <c r="V40" i="1" s="1"/>
  <c r="U40" i="1" s="1"/>
  <c r="S40" i="1"/>
  <c r="P40" i="1"/>
  <c r="O40" i="1" s="1"/>
  <c r="G40" i="1"/>
  <c r="F40" i="1" s="1"/>
  <c r="AX39" i="1"/>
  <c r="AW39" i="1" s="1"/>
  <c r="AV39" i="1"/>
  <c r="AU39" i="1" s="1"/>
  <c r="AT39" i="1"/>
  <c r="AS39" i="1" s="1"/>
  <c r="AP39" i="1"/>
  <c r="AO39" i="1" s="1"/>
  <c r="AM39" i="1"/>
  <c r="AL39" i="1" s="1"/>
  <c r="AN39" i="1" s="1"/>
  <c r="AJ39" i="1"/>
  <c r="AI39" i="1"/>
  <c r="AH39" i="1" s="1"/>
  <c r="AD39" i="1"/>
  <c r="AC39" i="1" s="1"/>
  <c r="AG39" i="1" s="1"/>
  <c r="T39" i="1"/>
  <c r="V39" i="1" s="1"/>
  <c r="U39" i="1" s="1"/>
  <c r="S39" i="1"/>
  <c r="Q39" i="1"/>
  <c r="P39" i="1"/>
  <c r="O39" i="1"/>
  <c r="R39" i="1" s="1"/>
  <c r="I39" i="1"/>
  <c r="M39" i="1" s="1"/>
  <c r="G39" i="1"/>
  <c r="F39" i="1" s="1"/>
  <c r="AX38" i="1"/>
  <c r="AW38" i="1" s="1"/>
  <c r="AV38" i="1"/>
  <c r="AU38" i="1" s="1"/>
  <c r="AT38" i="1"/>
  <c r="AS38" i="1" s="1"/>
  <c r="AP38" i="1"/>
  <c r="AO38" i="1" s="1"/>
  <c r="AM38" i="1"/>
  <c r="AL38" i="1"/>
  <c r="AN38" i="1" s="1"/>
  <c r="AJ38" i="1"/>
  <c r="AI38" i="1"/>
  <c r="AH38" i="1" s="1"/>
  <c r="AD38" i="1"/>
  <c r="AC38" i="1"/>
  <c r="AG38" i="1" s="1"/>
  <c r="T38" i="1"/>
  <c r="V38" i="1" s="1"/>
  <c r="U38" i="1" s="1"/>
  <c r="P38" i="1"/>
  <c r="O38" i="1"/>
  <c r="R38" i="1" s="1"/>
  <c r="I38" i="1"/>
  <c r="M38" i="1" s="1"/>
  <c r="G38" i="1"/>
  <c r="F38" i="1" s="1"/>
  <c r="AX37" i="1"/>
  <c r="AW37" i="1" s="1"/>
  <c r="AV37" i="1"/>
  <c r="AU37" i="1" s="1"/>
  <c r="AT37" i="1"/>
  <c r="AS37" i="1" s="1"/>
  <c r="AP37" i="1"/>
  <c r="AO37" i="1" s="1"/>
  <c r="AM37" i="1"/>
  <c r="AL37" i="1"/>
  <c r="AN37" i="1" s="1"/>
  <c r="AJ37" i="1"/>
  <c r="AI37" i="1"/>
  <c r="AH37" i="1" s="1"/>
  <c r="AD37" i="1"/>
  <c r="AC37" i="1"/>
  <c r="AG37" i="1" s="1"/>
  <c r="T37" i="1"/>
  <c r="V37" i="1" s="1"/>
  <c r="U37" i="1" s="1"/>
  <c r="P37" i="1"/>
  <c r="O37" i="1" s="1"/>
  <c r="G37" i="1"/>
  <c r="F37" i="1" s="1"/>
  <c r="AX36" i="1"/>
  <c r="AW36" i="1" s="1"/>
  <c r="AV36" i="1"/>
  <c r="AU36" i="1" s="1"/>
  <c r="AT36" i="1"/>
  <c r="AS36" i="1" s="1"/>
  <c r="AP36" i="1"/>
  <c r="AO36" i="1" s="1"/>
  <c r="AM36" i="1"/>
  <c r="AL36" i="1" s="1"/>
  <c r="AN36" i="1" s="1"/>
  <c r="AJ36" i="1"/>
  <c r="AI36" i="1"/>
  <c r="AH36" i="1" s="1"/>
  <c r="AD36" i="1"/>
  <c r="AC36" i="1" s="1"/>
  <c r="AG36" i="1" s="1"/>
  <c r="T36" i="1"/>
  <c r="S36" i="1" s="1"/>
  <c r="P36" i="1"/>
  <c r="O36" i="1" s="1"/>
  <c r="I36" i="1"/>
  <c r="M36" i="1" s="1"/>
  <c r="G36" i="1"/>
  <c r="F36" i="1" s="1"/>
  <c r="AX35" i="1"/>
  <c r="AW35" i="1" s="1"/>
  <c r="AV35" i="1"/>
  <c r="AU35" i="1" s="1"/>
  <c r="AT35" i="1"/>
  <c r="AS35" i="1" s="1"/>
  <c r="AP35" i="1"/>
  <c r="AO35" i="1" s="1"/>
  <c r="AM35" i="1"/>
  <c r="AL35" i="1"/>
  <c r="AN35" i="1" s="1"/>
  <c r="AJ35" i="1"/>
  <c r="AI35" i="1"/>
  <c r="AH35" i="1" s="1"/>
  <c r="AD35" i="1"/>
  <c r="AC35" i="1"/>
  <c r="AG35" i="1" s="1"/>
  <c r="T35" i="1"/>
  <c r="S35" i="1" s="1"/>
  <c r="P35" i="1"/>
  <c r="O35" i="1" s="1"/>
  <c r="G35" i="1"/>
  <c r="F35" i="1" s="1"/>
  <c r="AX34" i="1"/>
  <c r="AW34" i="1" s="1"/>
  <c r="AV34" i="1"/>
  <c r="AU34" i="1" s="1"/>
  <c r="AT34" i="1"/>
  <c r="AS34" i="1" s="1"/>
  <c r="AP34" i="1"/>
  <c r="AO34" i="1" s="1"/>
  <c r="AM34" i="1"/>
  <c r="AL34" i="1" s="1"/>
  <c r="AN34" i="1" s="1"/>
  <c r="AJ34" i="1"/>
  <c r="AI34" i="1"/>
  <c r="AH34" i="1" s="1"/>
  <c r="AD34" i="1"/>
  <c r="AC34" i="1" s="1"/>
  <c r="AG34" i="1" s="1"/>
  <c r="T34" i="1"/>
  <c r="V34" i="1" s="1"/>
  <c r="U34" i="1" s="1"/>
  <c r="S34" i="1"/>
  <c r="P34" i="1"/>
  <c r="O34" i="1" s="1"/>
  <c r="G34" i="1"/>
  <c r="F34" i="1" s="1"/>
  <c r="AX33" i="1"/>
  <c r="AW33" i="1" s="1"/>
  <c r="AV33" i="1"/>
  <c r="AU33" i="1" s="1"/>
  <c r="AT33" i="1"/>
  <c r="AS33" i="1" s="1"/>
  <c r="AP33" i="1"/>
  <c r="AO33" i="1" s="1"/>
  <c r="AM33" i="1"/>
  <c r="AL33" i="1" s="1"/>
  <c r="AN33" i="1" s="1"/>
  <c r="AJ33" i="1"/>
  <c r="AI33" i="1"/>
  <c r="AH33" i="1" s="1"/>
  <c r="AD33" i="1"/>
  <c r="AC33" i="1" s="1"/>
  <c r="AG33" i="1" s="1"/>
  <c r="T33" i="1"/>
  <c r="V33" i="1" s="1"/>
  <c r="U33" i="1" s="1"/>
  <c r="S33" i="1"/>
  <c r="Q33" i="1"/>
  <c r="P33" i="1"/>
  <c r="O33" i="1"/>
  <c r="R33" i="1" s="1"/>
  <c r="I33" i="1"/>
  <c r="M33" i="1" s="1"/>
  <c r="G33" i="1"/>
  <c r="F33" i="1" s="1"/>
  <c r="AX32" i="1"/>
  <c r="AW32" i="1" s="1"/>
  <c r="AV32" i="1"/>
  <c r="AU32" i="1" s="1"/>
  <c r="AT32" i="1"/>
  <c r="AS32" i="1" s="1"/>
  <c r="AP32" i="1"/>
  <c r="AO32" i="1" s="1"/>
  <c r="AM32" i="1"/>
  <c r="AL32" i="1"/>
  <c r="AN32" i="1" s="1"/>
  <c r="AJ32" i="1"/>
  <c r="AI32" i="1"/>
  <c r="AH32" i="1" s="1"/>
  <c r="AD32" i="1"/>
  <c r="AC32" i="1"/>
  <c r="AG32" i="1" s="1"/>
  <c r="T32" i="1"/>
  <c r="V32" i="1" s="1"/>
  <c r="U32" i="1" s="1"/>
  <c r="P32" i="1"/>
  <c r="O32" i="1"/>
  <c r="R32" i="1" s="1"/>
  <c r="I32" i="1"/>
  <c r="M32" i="1" s="1"/>
  <c r="G32" i="1"/>
  <c r="F32" i="1" s="1"/>
  <c r="AX31" i="1"/>
  <c r="AW31" i="1" s="1"/>
  <c r="AV31" i="1"/>
  <c r="AU31" i="1" s="1"/>
  <c r="AT31" i="1"/>
  <c r="AS31" i="1" s="1"/>
  <c r="AP31" i="1"/>
  <c r="AO31" i="1" s="1"/>
  <c r="AM31" i="1"/>
  <c r="AL31" i="1"/>
  <c r="AN31" i="1" s="1"/>
  <c r="AJ31" i="1"/>
  <c r="AI31" i="1"/>
  <c r="AH31" i="1" s="1"/>
  <c r="AD31" i="1"/>
  <c r="AC31" i="1"/>
  <c r="AG31" i="1" s="1"/>
  <c r="T31" i="1"/>
  <c r="V31" i="1" s="1"/>
  <c r="U31" i="1" s="1"/>
  <c r="P31" i="1"/>
  <c r="O31" i="1" s="1"/>
  <c r="G31" i="1"/>
  <c r="F31" i="1" s="1"/>
  <c r="AX30" i="1"/>
  <c r="AW30" i="1" s="1"/>
  <c r="AV30" i="1"/>
  <c r="AU30" i="1" s="1"/>
  <c r="AT30" i="1"/>
  <c r="AS30" i="1" s="1"/>
  <c r="AP30" i="1"/>
  <c r="AO30" i="1" s="1"/>
  <c r="AM30" i="1"/>
  <c r="AL30" i="1" s="1"/>
  <c r="AN30" i="1" s="1"/>
  <c r="AJ30" i="1"/>
  <c r="AI30" i="1"/>
  <c r="AH30" i="1" s="1"/>
  <c r="AD30" i="1"/>
  <c r="AC30" i="1" s="1"/>
  <c r="AG30" i="1" s="1"/>
  <c r="T30" i="1"/>
  <c r="V30" i="1" s="1"/>
  <c r="U30" i="1" s="1"/>
  <c r="S30" i="1"/>
  <c r="P30" i="1"/>
  <c r="O30" i="1" s="1"/>
  <c r="G30" i="1"/>
  <c r="F30" i="1" s="1"/>
  <c r="AW78" i="1"/>
  <c r="AW77" i="1"/>
  <c r="AW74" i="1"/>
  <c r="AW29" i="1"/>
  <c r="AU78" i="1"/>
  <c r="AU77" i="1"/>
  <c r="AU74" i="1"/>
  <c r="AU29" i="1"/>
  <c r="AV29" i="1"/>
  <c r="AS78" i="1"/>
  <c r="AS77" i="1"/>
  <c r="AS74" i="1"/>
  <c r="AS29" i="1"/>
  <c r="AO78" i="1"/>
  <c r="AO77" i="1"/>
  <c r="AO74" i="1"/>
  <c r="AL78" i="1"/>
  <c r="AL77" i="1"/>
  <c r="AL74" i="1"/>
  <c r="AJ78" i="1"/>
  <c r="AJ77" i="1"/>
  <c r="AJ74" i="1"/>
  <c r="AJ70" i="1"/>
  <c r="AJ29" i="1"/>
  <c r="AH78" i="1"/>
  <c r="AH77" i="1"/>
  <c r="AH74" i="1"/>
  <c r="AH70" i="1"/>
  <c r="AC78" i="1"/>
  <c r="AC77" i="1"/>
  <c r="AC74" i="1"/>
  <c r="AC70" i="1"/>
  <c r="AC29" i="1"/>
  <c r="U78" i="1"/>
  <c r="U77" i="1"/>
  <c r="U74" i="1"/>
  <c r="U70" i="1"/>
  <c r="S78" i="1"/>
  <c r="S77" i="1"/>
  <c r="S74" i="1"/>
  <c r="S70" i="1"/>
  <c r="O78" i="1"/>
  <c r="O77" i="1"/>
  <c r="O74" i="1"/>
  <c r="H78" i="1"/>
  <c r="H77" i="1"/>
  <c r="H74" i="1"/>
  <c r="H70" i="1"/>
  <c r="F70" i="1"/>
  <c r="F74" i="1"/>
  <c r="F77" i="1"/>
  <c r="F78" i="1"/>
  <c r="F29" i="1"/>
  <c r="AX29" i="1"/>
  <c r="AT29" i="1"/>
  <c r="AP29" i="1"/>
  <c r="AM29" i="1"/>
  <c r="AL29" i="1" s="1"/>
  <c r="AN29" i="1" s="1"/>
  <c r="AI29" i="1"/>
  <c r="AH29" i="1" s="1"/>
  <c r="AD29" i="1"/>
  <c r="T29" i="1"/>
  <c r="V29" i="1" s="1"/>
  <c r="U29" i="1" s="1"/>
  <c r="P29" i="1"/>
  <c r="O29" i="1" s="1"/>
  <c r="G29" i="1"/>
  <c r="I29" i="1" s="1"/>
  <c r="H29" i="1" s="1"/>
  <c r="E76" i="1"/>
  <c r="E74" i="1"/>
  <c r="E71" i="1"/>
  <c r="E70" i="1"/>
  <c r="E69" i="1"/>
  <c r="E68" i="1"/>
  <c r="E67" i="1"/>
  <c r="E66" i="1"/>
  <c r="E65" i="1"/>
  <c r="E41" i="1"/>
  <c r="E40" i="1"/>
  <c r="E39" i="1"/>
  <c r="E37" i="1"/>
  <c r="E35" i="1"/>
  <c r="E32" i="1"/>
  <c r="E72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8" i="1"/>
  <c r="E36" i="1"/>
  <c r="E34" i="1"/>
  <c r="E33" i="1"/>
  <c r="E31" i="1"/>
  <c r="E30" i="1"/>
  <c r="E29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AX25" i="1"/>
  <c r="AX16" i="1"/>
  <c r="AW16" i="1" s="1"/>
  <c r="AX12" i="1"/>
  <c r="AX13" i="1"/>
  <c r="AW13" i="1" s="1"/>
  <c r="AX14" i="1"/>
  <c r="AW14" i="1" s="1"/>
  <c r="AX11" i="1"/>
  <c r="AW11" i="1" s="1"/>
  <c r="AW18" i="1"/>
  <c r="AW17" i="1"/>
  <c r="AW12" i="1"/>
  <c r="AQ74" i="1"/>
  <c r="AR74" i="1"/>
  <c r="AQ77" i="1"/>
  <c r="AR77" i="1"/>
  <c r="AQ78" i="1"/>
  <c r="AR78" i="1"/>
  <c r="AQ12" i="1"/>
  <c r="AR12" i="1"/>
  <c r="AQ13" i="1"/>
  <c r="AR13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R11" i="1"/>
  <c r="AQ11" i="1"/>
  <c r="AN74" i="1"/>
  <c r="AN77" i="1"/>
  <c r="AN78" i="1"/>
  <c r="AN17" i="1"/>
  <c r="AN18" i="1"/>
  <c r="AM25" i="1"/>
  <c r="AM24" i="1"/>
  <c r="AL24" i="1" s="1"/>
  <c r="AN24" i="1" s="1"/>
  <c r="AM23" i="1"/>
  <c r="AL23" i="1" s="1"/>
  <c r="AN23" i="1" s="1"/>
  <c r="AM22" i="1"/>
  <c r="AL22" i="1"/>
  <c r="AN22" i="1" s="1"/>
  <c r="AM21" i="1"/>
  <c r="AL21" i="1" s="1"/>
  <c r="AN21" i="1" s="1"/>
  <c r="AM20" i="1"/>
  <c r="AL20" i="1"/>
  <c r="AN20" i="1" s="1"/>
  <c r="AM19" i="1"/>
  <c r="AL19" i="1" s="1"/>
  <c r="AN19" i="1" s="1"/>
  <c r="AM12" i="1"/>
  <c r="AL12" i="1" s="1"/>
  <c r="AN12" i="1" s="1"/>
  <c r="AM13" i="1"/>
  <c r="AL13" i="1" s="1"/>
  <c r="AN13" i="1" s="1"/>
  <c r="AM14" i="1"/>
  <c r="AL14" i="1" s="1"/>
  <c r="AN14" i="1" s="1"/>
  <c r="AM15" i="1"/>
  <c r="AL15" i="1" s="1"/>
  <c r="AN15" i="1" s="1"/>
  <c r="AM16" i="1"/>
  <c r="AL16" i="1" s="1"/>
  <c r="AN16" i="1" s="1"/>
  <c r="AM11" i="1"/>
  <c r="AL11" i="1" s="1"/>
  <c r="AN11" i="1" s="1"/>
  <c r="W74" i="1"/>
  <c r="X74" i="1"/>
  <c r="Y74" i="1"/>
  <c r="Z74" i="1"/>
  <c r="AA74" i="1"/>
  <c r="AB74" i="1"/>
  <c r="W77" i="1"/>
  <c r="X77" i="1"/>
  <c r="Y77" i="1"/>
  <c r="Z77" i="1"/>
  <c r="AA77" i="1"/>
  <c r="AB77" i="1"/>
  <c r="W78" i="1"/>
  <c r="X78" i="1"/>
  <c r="Y78" i="1"/>
  <c r="Z78" i="1"/>
  <c r="AA78" i="1"/>
  <c r="AB78" i="1"/>
  <c r="AB25" i="1"/>
  <c r="AA25" i="1"/>
  <c r="Z25" i="1"/>
  <c r="Y25" i="1"/>
  <c r="X25" i="1"/>
  <c r="W25" i="1"/>
  <c r="U25" i="1"/>
  <c r="X17" i="1"/>
  <c r="Y17" i="1"/>
  <c r="Z17" i="1"/>
  <c r="AA17" i="1"/>
  <c r="AB17" i="1"/>
  <c r="X18" i="1"/>
  <c r="Y18" i="1"/>
  <c r="Z18" i="1"/>
  <c r="AA18" i="1"/>
  <c r="AB18" i="1"/>
  <c r="Q74" i="1"/>
  <c r="R74" i="1"/>
  <c r="Q77" i="1"/>
  <c r="R77" i="1"/>
  <c r="Q78" i="1"/>
  <c r="R78" i="1"/>
  <c r="Q12" i="1"/>
  <c r="R12" i="1"/>
  <c r="Q13" i="1"/>
  <c r="R13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U12" i="1"/>
  <c r="U13" i="1"/>
  <c r="U14" i="1"/>
  <c r="U15" i="1"/>
  <c r="U16" i="1"/>
  <c r="U17" i="1"/>
  <c r="W17" i="1" s="1"/>
  <c r="U18" i="1"/>
  <c r="W18" i="1" s="1"/>
  <c r="U19" i="1"/>
  <c r="U20" i="1"/>
  <c r="U21" i="1"/>
  <c r="U22" i="1"/>
  <c r="U23" i="1"/>
  <c r="U24" i="1"/>
  <c r="U11" i="1"/>
  <c r="O16" i="1"/>
  <c r="R16" i="1" s="1"/>
  <c r="H12" i="1"/>
  <c r="I12" i="1" s="1"/>
  <c r="H13" i="1"/>
  <c r="H14" i="1"/>
  <c r="I14" i="1" s="1"/>
  <c r="H15" i="1"/>
  <c r="H16" i="1"/>
  <c r="I16" i="1" s="1"/>
  <c r="H17" i="1"/>
  <c r="H18" i="1"/>
  <c r="H19" i="1"/>
  <c r="H20" i="1"/>
  <c r="I20" i="1" s="1"/>
  <c r="H21" i="1"/>
  <c r="H22" i="1"/>
  <c r="I22" i="1" s="1"/>
  <c r="H23" i="1"/>
  <c r="H24" i="1"/>
  <c r="I24" i="1" s="1"/>
  <c r="H25" i="1"/>
  <c r="I25" i="1" s="1"/>
  <c r="H11" i="1"/>
  <c r="AX24" i="1"/>
  <c r="AX23" i="1"/>
  <c r="AX22" i="1"/>
  <c r="AX21" i="1"/>
  <c r="AX20" i="1"/>
  <c r="AX19" i="1"/>
  <c r="AX15" i="1"/>
  <c r="AV25" i="1"/>
  <c r="AV24" i="1"/>
  <c r="AV23" i="1"/>
  <c r="AV22" i="1"/>
  <c r="AV21" i="1"/>
  <c r="AV20" i="1"/>
  <c r="AV19" i="1"/>
  <c r="AV16" i="1"/>
  <c r="AV15" i="1"/>
  <c r="AV14" i="1"/>
  <c r="AV13" i="1"/>
  <c r="AV12" i="1"/>
  <c r="AV11" i="1"/>
  <c r="AT24" i="1"/>
  <c r="AT23" i="1"/>
  <c r="AT22" i="1"/>
  <c r="AT21" i="1"/>
  <c r="AT20" i="1"/>
  <c r="AT19" i="1"/>
  <c r="AT16" i="1"/>
  <c r="AT15" i="1"/>
  <c r="AT14" i="1"/>
  <c r="AT13" i="1"/>
  <c r="AT12" i="1"/>
  <c r="AT11" i="1"/>
  <c r="AS25" i="1" s="1"/>
  <c r="AT25" i="1" s="1"/>
  <c r="AP25" i="1"/>
  <c r="AP24" i="1"/>
  <c r="AP23" i="1"/>
  <c r="AP22" i="1"/>
  <c r="AP21" i="1"/>
  <c r="AP20" i="1"/>
  <c r="AP19" i="1"/>
  <c r="AP13" i="1"/>
  <c r="AP12" i="1"/>
  <c r="AP11" i="1"/>
  <c r="AO14" i="1" s="1"/>
  <c r="AK25" i="1"/>
  <c r="AK24" i="1"/>
  <c r="AK23" i="1"/>
  <c r="AK22" i="1"/>
  <c r="AK21" i="1"/>
  <c r="AK20" i="1"/>
  <c r="AK19" i="1"/>
  <c r="AK16" i="1"/>
  <c r="AK15" i="1"/>
  <c r="AK14" i="1"/>
  <c r="AK13" i="1"/>
  <c r="AK12" i="1"/>
  <c r="AK11" i="1"/>
  <c r="AI25" i="1"/>
  <c r="AI24" i="1"/>
  <c r="AI23" i="1"/>
  <c r="AI22" i="1"/>
  <c r="AI21" i="1"/>
  <c r="AI20" i="1"/>
  <c r="AI19" i="1"/>
  <c r="AI16" i="1"/>
  <c r="AI15" i="1"/>
  <c r="AI14" i="1"/>
  <c r="AI13" i="1"/>
  <c r="AI12" i="1"/>
  <c r="AI11" i="1"/>
  <c r="AD25" i="1"/>
  <c r="AD24" i="1"/>
  <c r="AD23" i="1"/>
  <c r="AD22" i="1"/>
  <c r="AD21" i="1"/>
  <c r="AD20" i="1"/>
  <c r="AD19" i="1"/>
  <c r="AD13" i="1"/>
  <c r="AD12" i="1"/>
  <c r="AD11" i="1"/>
  <c r="AC15" i="1" s="1"/>
  <c r="AD15" i="1" s="1"/>
  <c r="V25" i="1"/>
  <c r="V23" i="1"/>
  <c r="V21" i="1"/>
  <c r="V19" i="1"/>
  <c r="V15" i="1"/>
  <c r="V14" i="1"/>
  <c r="V13" i="1"/>
  <c r="V12" i="1"/>
  <c r="T25" i="1"/>
  <c r="T24" i="1"/>
  <c r="T23" i="1"/>
  <c r="T22" i="1"/>
  <c r="T21" i="1"/>
  <c r="T20" i="1"/>
  <c r="T19" i="1"/>
  <c r="T16" i="1"/>
  <c r="T15" i="1"/>
  <c r="T14" i="1"/>
  <c r="T13" i="1"/>
  <c r="T12" i="1"/>
  <c r="T11" i="1"/>
  <c r="P25" i="1"/>
  <c r="P24" i="1"/>
  <c r="P23" i="1"/>
  <c r="P22" i="1"/>
  <c r="P21" i="1"/>
  <c r="P20" i="1"/>
  <c r="P19" i="1"/>
  <c r="P13" i="1"/>
  <c r="P12" i="1"/>
  <c r="P11" i="1"/>
  <c r="O15" i="1" s="1"/>
  <c r="I23" i="1"/>
  <c r="I21" i="1"/>
  <c r="I19" i="1"/>
  <c r="I15" i="1"/>
  <c r="I13" i="1"/>
  <c r="I11" i="1"/>
  <c r="G12" i="1"/>
  <c r="G13" i="1"/>
  <c r="G14" i="1"/>
  <c r="G15" i="1"/>
  <c r="G16" i="1"/>
  <c r="G19" i="1"/>
  <c r="G20" i="1"/>
  <c r="G21" i="1"/>
  <c r="G22" i="1"/>
  <c r="G23" i="1"/>
  <c r="G24" i="1"/>
  <c r="G25" i="1"/>
  <c r="G11" i="1"/>
  <c r="R34" i="1" l="1"/>
  <c r="Q34" i="1"/>
  <c r="R30" i="1"/>
  <c r="Q30" i="1"/>
  <c r="R31" i="1"/>
  <c r="Q31" i="1"/>
  <c r="R37" i="1"/>
  <c r="Q37" i="1"/>
  <c r="AQ44" i="1"/>
  <c r="AR44" i="1"/>
  <c r="R40" i="1"/>
  <c r="Q40" i="1"/>
  <c r="R41" i="1"/>
  <c r="Q41" i="1"/>
  <c r="I30" i="1"/>
  <c r="M30" i="1" s="1"/>
  <c r="I34" i="1"/>
  <c r="M34" i="1" s="1"/>
  <c r="I40" i="1"/>
  <c r="M40" i="1" s="1"/>
  <c r="AG44" i="1"/>
  <c r="AE44" i="1"/>
  <c r="AR46" i="1"/>
  <c r="I47" i="1"/>
  <c r="F47" i="1"/>
  <c r="AG47" i="1"/>
  <c r="AE47" i="1"/>
  <c r="AR48" i="1"/>
  <c r="I49" i="1"/>
  <c r="F49" i="1"/>
  <c r="AF52" i="1"/>
  <c r="AE52" i="1"/>
  <c r="V53" i="1"/>
  <c r="U53" i="1" s="1"/>
  <c r="S53" i="1"/>
  <c r="Q54" i="1"/>
  <c r="AF55" i="1"/>
  <c r="AE55" i="1"/>
  <c r="AG55" i="1"/>
  <c r="R58" i="1"/>
  <c r="Q58" i="1"/>
  <c r="R62" i="1"/>
  <c r="Q62" i="1"/>
  <c r="AF63" i="1"/>
  <c r="AG63" i="1"/>
  <c r="AE63" i="1"/>
  <c r="R69" i="1"/>
  <c r="Q69" i="1"/>
  <c r="Z88" i="1"/>
  <c r="AA88" i="1"/>
  <c r="W88" i="1"/>
  <c r="S29" i="1"/>
  <c r="I31" i="1"/>
  <c r="M31" i="1" s="1"/>
  <c r="S31" i="1"/>
  <c r="Q32" i="1"/>
  <c r="I35" i="1"/>
  <c r="M35" i="1" s="1"/>
  <c r="I37" i="1"/>
  <c r="M37" i="1" s="1"/>
  <c r="S37" i="1"/>
  <c r="Q38" i="1"/>
  <c r="I41" i="1"/>
  <c r="M41" i="1" s="1"/>
  <c r="S41" i="1"/>
  <c r="Q42" i="1"/>
  <c r="S43" i="1"/>
  <c r="AE43" i="1"/>
  <c r="AF44" i="1"/>
  <c r="AF47" i="1"/>
  <c r="W49" i="1"/>
  <c r="AA49" i="1"/>
  <c r="S50" i="1"/>
  <c r="V50" i="1"/>
  <c r="U50" i="1" s="1"/>
  <c r="AQ50" i="1"/>
  <c r="AG52" i="1"/>
  <c r="F54" i="1"/>
  <c r="I54" i="1"/>
  <c r="AF61" i="1"/>
  <c r="AG61" i="1"/>
  <c r="R71" i="1"/>
  <c r="Q71" i="1"/>
  <c r="R86" i="1"/>
  <c r="Q86" i="1"/>
  <c r="AO29" i="1"/>
  <c r="AQ29" i="1" s="1"/>
  <c r="S32" i="1"/>
  <c r="S38" i="1"/>
  <c r="S42" i="1"/>
  <c r="AF43" i="1"/>
  <c r="I45" i="1"/>
  <c r="F45" i="1"/>
  <c r="I46" i="1"/>
  <c r="F46" i="1"/>
  <c r="AG46" i="1"/>
  <c r="AE46" i="1"/>
  <c r="I48" i="1"/>
  <c r="F48" i="1"/>
  <c r="AG48" i="1"/>
  <c r="AE48" i="1"/>
  <c r="Q49" i="1"/>
  <c r="R49" i="1"/>
  <c r="AF56" i="1"/>
  <c r="AG56" i="1"/>
  <c r="AE56" i="1"/>
  <c r="AG45" i="1"/>
  <c r="AE45" i="1"/>
  <c r="AF46" i="1"/>
  <c r="R60" i="1"/>
  <c r="Q60" i="1"/>
  <c r="R75" i="1"/>
  <c r="Q75" i="1"/>
  <c r="Q63" i="1"/>
  <c r="AE65" i="1"/>
  <c r="I89" i="1"/>
  <c r="S54" i="1"/>
  <c r="I59" i="1"/>
  <c r="AR62" i="1"/>
  <c r="S63" i="1"/>
  <c r="M64" i="1"/>
  <c r="AA65" i="1"/>
  <c r="S66" i="1"/>
  <c r="I72" i="1"/>
  <c r="M72" i="1" s="1"/>
  <c r="F87" i="1"/>
  <c r="Q55" i="1"/>
  <c r="AE60" i="1"/>
  <c r="AE64" i="1"/>
  <c r="S55" i="1"/>
  <c r="S57" i="1"/>
  <c r="I58" i="1"/>
  <c r="M58" i="1" s="1"/>
  <c r="S61" i="1"/>
  <c r="Y64" i="1"/>
  <c r="S65" i="1"/>
  <c r="S68" i="1"/>
  <c r="I90" i="1"/>
  <c r="M90" i="1" s="1"/>
  <c r="AR86" i="1"/>
  <c r="AQ86" i="1"/>
  <c r="AR88" i="1"/>
  <c r="AQ88" i="1"/>
  <c r="R89" i="1"/>
  <c r="Q89" i="1"/>
  <c r="AQ89" i="1"/>
  <c r="AR89" i="1"/>
  <c r="Q90" i="1"/>
  <c r="R90" i="1"/>
  <c r="AR90" i="1"/>
  <c r="AQ90" i="1"/>
  <c r="Y86" i="1"/>
  <c r="AB86" i="1"/>
  <c r="X86" i="1"/>
  <c r="AA86" i="1"/>
  <c r="W86" i="1"/>
  <c r="Z86" i="1"/>
  <c r="AF87" i="1"/>
  <c r="AE87" i="1"/>
  <c r="AG87" i="1"/>
  <c r="L87" i="1"/>
  <c r="H87" i="1"/>
  <c r="K87" i="1"/>
  <c r="N87" i="1"/>
  <c r="J87" i="1"/>
  <c r="M87" i="1"/>
  <c r="Z89" i="1"/>
  <c r="Y89" i="1"/>
  <c r="AB89" i="1"/>
  <c r="X89" i="1"/>
  <c r="AA89" i="1"/>
  <c r="W89" i="1"/>
  <c r="R87" i="1"/>
  <c r="Q87" i="1"/>
  <c r="AG89" i="1"/>
  <c r="AF89" i="1"/>
  <c r="AE89" i="1"/>
  <c r="J86" i="1"/>
  <c r="N86" i="1"/>
  <c r="X88" i="1"/>
  <c r="AB88" i="1"/>
  <c r="AF88" i="1"/>
  <c r="K89" i="1"/>
  <c r="J90" i="1"/>
  <c r="N90" i="1"/>
  <c r="V90" i="1"/>
  <c r="U90" i="1" s="1"/>
  <c r="K86" i="1"/>
  <c r="AE86" i="1"/>
  <c r="V87" i="1"/>
  <c r="U87" i="1" s="1"/>
  <c r="AQ87" i="1"/>
  <c r="I88" i="1"/>
  <c r="Q88" i="1"/>
  <c r="Y88" i="1"/>
  <c r="K90" i="1"/>
  <c r="AE90" i="1"/>
  <c r="H86" i="1"/>
  <c r="L86" i="1"/>
  <c r="AF86" i="1"/>
  <c r="H90" i="1"/>
  <c r="L90" i="1"/>
  <c r="AF90" i="1"/>
  <c r="AR71" i="1"/>
  <c r="AQ71" i="1"/>
  <c r="Y71" i="1"/>
  <c r="AB71" i="1"/>
  <c r="X71" i="1"/>
  <c r="AA71" i="1"/>
  <c r="W71" i="1"/>
  <c r="Z71" i="1"/>
  <c r="J71" i="1"/>
  <c r="N71" i="1"/>
  <c r="K71" i="1"/>
  <c r="AE71" i="1"/>
  <c r="H71" i="1"/>
  <c r="L71" i="1"/>
  <c r="AF71" i="1"/>
  <c r="AQ70" i="1"/>
  <c r="AR70" i="1"/>
  <c r="Q70" i="1"/>
  <c r="R70" i="1"/>
  <c r="R76" i="1"/>
  <c r="Q76" i="1"/>
  <c r="AE76" i="1"/>
  <c r="AF76" i="1"/>
  <c r="AG76" i="1"/>
  <c r="J76" i="1"/>
  <c r="N76" i="1"/>
  <c r="K76" i="1"/>
  <c r="H76" i="1"/>
  <c r="L76" i="1"/>
  <c r="M76" i="1"/>
  <c r="Z76" i="1"/>
  <c r="W76" i="1"/>
  <c r="AA76" i="1"/>
  <c r="X76" i="1"/>
  <c r="AB76" i="1"/>
  <c r="Y76" i="1"/>
  <c r="AR75" i="1"/>
  <c r="AQ75" i="1"/>
  <c r="Y75" i="1"/>
  <c r="AB75" i="1"/>
  <c r="X75" i="1"/>
  <c r="AA75" i="1"/>
  <c r="W75" i="1"/>
  <c r="Z75" i="1"/>
  <c r="J75" i="1"/>
  <c r="N75" i="1"/>
  <c r="K75" i="1"/>
  <c r="AE75" i="1"/>
  <c r="H75" i="1"/>
  <c r="L75" i="1"/>
  <c r="AF75" i="1"/>
  <c r="Z73" i="1"/>
  <c r="Y73" i="1"/>
  <c r="AB73" i="1"/>
  <c r="X73" i="1"/>
  <c r="R73" i="1"/>
  <c r="AA73" i="1"/>
  <c r="Q72" i="1"/>
  <c r="R72" i="1"/>
  <c r="AR72" i="1"/>
  <c r="AQ72" i="1"/>
  <c r="J72" i="1"/>
  <c r="N72" i="1"/>
  <c r="V72" i="1"/>
  <c r="U72" i="1" s="1"/>
  <c r="K72" i="1"/>
  <c r="AE72" i="1"/>
  <c r="H72" i="1"/>
  <c r="L72" i="1"/>
  <c r="AF72" i="1"/>
  <c r="Z53" i="1"/>
  <c r="AB53" i="1"/>
  <c r="X53" i="1"/>
  <c r="Y53" i="1"/>
  <c r="W53" i="1"/>
  <c r="AA53" i="1"/>
  <c r="Z43" i="1"/>
  <c r="W43" i="1"/>
  <c r="Y43" i="1"/>
  <c r="AB43" i="1"/>
  <c r="X43" i="1"/>
  <c r="AA43" i="1"/>
  <c r="M51" i="1"/>
  <c r="L51" i="1"/>
  <c r="H51" i="1"/>
  <c r="Z57" i="1"/>
  <c r="AB57" i="1"/>
  <c r="X57" i="1"/>
  <c r="Y57" i="1"/>
  <c r="W57" i="1"/>
  <c r="V46" i="1"/>
  <c r="U46" i="1" s="1"/>
  <c r="V47" i="1"/>
  <c r="U47" i="1" s="1"/>
  <c r="V48" i="1"/>
  <c r="U48" i="1" s="1"/>
  <c r="M50" i="1"/>
  <c r="L50" i="1"/>
  <c r="H50" i="1"/>
  <c r="J51" i="1"/>
  <c r="Y51" i="1"/>
  <c r="AB51" i="1"/>
  <c r="X51" i="1"/>
  <c r="AG51" i="1"/>
  <c r="AF51" i="1"/>
  <c r="AF53" i="1"/>
  <c r="AE53" i="1"/>
  <c r="Z54" i="1"/>
  <c r="AB54" i="1"/>
  <c r="X54" i="1"/>
  <c r="AA54" i="1"/>
  <c r="Y54" i="1"/>
  <c r="Z55" i="1"/>
  <c r="AB55" i="1"/>
  <c r="X55" i="1"/>
  <c r="AA55" i="1"/>
  <c r="AR55" i="1"/>
  <c r="F56" i="1"/>
  <c r="I56" i="1"/>
  <c r="AA57" i="1"/>
  <c r="AE59" i="1"/>
  <c r="AF59" i="1"/>
  <c r="AG59" i="1"/>
  <c r="I43" i="1"/>
  <c r="Q43" i="1"/>
  <c r="I44" i="1"/>
  <c r="R44" i="1"/>
  <c r="L45" i="1"/>
  <c r="R45" i="1"/>
  <c r="L46" i="1"/>
  <c r="R46" i="1"/>
  <c r="L47" i="1"/>
  <c r="R47" i="1"/>
  <c r="L48" i="1"/>
  <c r="R48" i="1"/>
  <c r="M49" i="1"/>
  <c r="L49" i="1"/>
  <c r="H49" i="1"/>
  <c r="J50" i="1"/>
  <c r="Y50" i="1"/>
  <c r="AB50" i="1"/>
  <c r="X50" i="1"/>
  <c r="AG50" i="1"/>
  <c r="AF50" i="1"/>
  <c r="K51" i="1"/>
  <c r="R51" i="1"/>
  <c r="W51" i="1"/>
  <c r="AE51" i="1"/>
  <c r="R52" i="1"/>
  <c r="Q52" i="1"/>
  <c r="I53" i="1"/>
  <c r="N54" i="1"/>
  <c r="J54" i="1"/>
  <c r="L54" i="1"/>
  <c r="H54" i="1"/>
  <c r="M54" i="1"/>
  <c r="W54" i="1"/>
  <c r="AQ54" i="1"/>
  <c r="AR54" i="1"/>
  <c r="W55" i="1"/>
  <c r="Z56" i="1"/>
  <c r="AB56" i="1"/>
  <c r="X56" i="1"/>
  <c r="W56" i="1"/>
  <c r="AF57" i="1"/>
  <c r="AE57" i="1"/>
  <c r="V52" i="1"/>
  <c r="U52" i="1" s="1"/>
  <c r="S52" i="1"/>
  <c r="R57" i="1"/>
  <c r="Q57" i="1"/>
  <c r="AR58" i="1"/>
  <c r="AQ58" i="1"/>
  <c r="AB61" i="1"/>
  <c r="X61" i="1"/>
  <c r="Z61" i="1"/>
  <c r="W61" i="1"/>
  <c r="AA61" i="1"/>
  <c r="Y61" i="1"/>
  <c r="V44" i="1"/>
  <c r="U44" i="1" s="1"/>
  <c r="V45" i="1"/>
  <c r="U45" i="1" s="1"/>
  <c r="H45" i="1"/>
  <c r="N45" i="1"/>
  <c r="H46" i="1"/>
  <c r="N46" i="1"/>
  <c r="H47" i="1"/>
  <c r="N47" i="1"/>
  <c r="H48" i="1"/>
  <c r="N48" i="1"/>
  <c r="J49" i="1"/>
  <c r="Y49" i="1"/>
  <c r="AB49" i="1"/>
  <c r="X49" i="1"/>
  <c r="AG49" i="1"/>
  <c r="AF49" i="1"/>
  <c r="K50" i="1"/>
  <c r="R50" i="1"/>
  <c r="W50" i="1"/>
  <c r="AE50" i="1"/>
  <c r="F51" i="1"/>
  <c r="N51" i="1"/>
  <c r="Z51" i="1"/>
  <c r="N52" i="1"/>
  <c r="M52" i="1"/>
  <c r="L52" i="1"/>
  <c r="H52" i="1"/>
  <c r="R53" i="1"/>
  <c r="Q53" i="1"/>
  <c r="AG53" i="1"/>
  <c r="K54" i="1"/>
  <c r="AF54" i="1"/>
  <c r="AG54" i="1"/>
  <c r="AE54" i="1"/>
  <c r="Y55" i="1"/>
  <c r="R56" i="1"/>
  <c r="Q56" i="1"/>
  <c r="Y56" i="1"/>
  <c r="I57" i="1"/>
  <c r="K58" i="1"/>
  <c r="N58" i="1"/>
  <c r="J58" i="1"/>
  <c r="L58" i="1"/>
  <c r="H58" i="1"/>
  <c r="AA59" i="1"/>
  <c r="W59" i="1"/>
  <c r="Z59" i="1"/>
  <c r="AB59" i="1"/>
  <c r="X59" i="1"/>
  <c r="Y59" i="1"/>
  <c r="AE58" i="1"/>
  <c r="AF58" i="1"/>
  <c r="K59" i="1"/>
  <c r="N59" i="1"/>
  <c r="J59" i="1"/>
  <c r="L59" i="1"/>
  <c r="H59" i="1"/>
  <c r="AB63" i="1"/>
  <c r="X63" i="1"/>
  <c r="Z63" i="1"/>
  <c r="AA63" i="1"/>
  <c r="Y63" i="1"/>
  <c r="W63" i="1"/>
  <c r="AR53" i="1"/>
  <c r="I55" i="1"/>
  <c r="AR57" i="1"/>
  <c r="AA58" i="1"/>
  <c r="W58" i="1"/>
  <c r="Z58" i="1"/>
  <c r="AB58" i="1"/>
  <c r="X58" i="1"/>
  <c r="M59" i="1"/>
  <c r="AR59" i="1"/>
  <c r="AQ59" i="1"/>
  <c r="H60" i="1"/>
  <c r="L60" i="1"/>
  <c r="AE61" i="1"/>
  <c r="AR61" i="1"/>
  <c r="AG62" i="1"/>
  <c r="I63" i="1"/>
  <c r="Q64" i="1"/>
  <c r="W64" i="1"/>
  <c r="Q65" i="1"/>
  <c r="R65" i="1"/>
  <c r="AR67" i="1"/>
  <c r="AQ67" i="1"/>
  <c r="M68" i="1"/>
  <c r="L68" i="1"/>
  <c r="H68" i="1"/>
  <c r="K68" i="1"/>
  <c r="N68" i="1"/>
  <c r="J68" i="1"/>
  <c r="Y68" i="1"/>
  <c r="AB68" i="1"/>
  <c r="X68" i="1"/>
  <c r="AA68" i="1"/>
  <c r="W68" i="1"/>
  <c r="Z68" i="1"/>
  <c r="AR69" i="1"/>
  <c r="AQ69" i="1"/>
  <c r="M60" i="1"/>
  <c r="AB60" i="1"/>
  <c r="Z60" i="1"/>
  <c r="Y60" i="1"/>
  <c r="L62" i="1"/>
  <c r="H62" i="1"/>
  <c r="N62" i="1"/>
  <c r="J62" i="1"/>
  <c r="AB62" i="1"/>
  <c r="X62" i="1"/>
  <c r="Z62" i="1"/>
  <c r="AR66" i="1"/>
  <c r="AQ66" i="1"/>
  <c r="M67" i="1"/>
  <c r="L67" i="1"/>
  <c r="H67" i="1"/>
  <c r="K67" i="1"/>
  <c r="N67" i="1"/>
  <c r="J67" i="1"/>
  <c r="Y67" i="1"/>
  <c r="AB67" i="1"/>
  <c r="X67" i="1"/>
  <c r="AA67" i="1"/>
  <c r="W67" i="1"/>
  <c r="Z67" i="1"/>
  <c r="Y69" i="1"/>
  <c r="AB69" i="1"/>
  <c r="X69" i="1"/>
  <c r="AA69" i="1"/>
  <c r="W69" i="1"/>
  <c r="Z69" i="1"/>
  <c r="J60" i="1"/>
  <c r="N60" i="1"/>
  <c r="AA60" i="1"/>
  <c r="AG60" i="1"/>
  <c r="I61" i="1"/>
  <c r="K62" i="1"/>
  <c r="W62" i="1"/>
  <c r="AR63" i="1"/>
  <c r="AG64" i="1"/>
  <c r="I65" i="1"/>
  <c r="AR65" i="1"/>
  <c r="AQ65" i="1"/>
  <c r="M66" i="1"/>
  <c r="L66" i="1"/>
  <c r="H66" i="1"/>
  <c r="K66" i="1"/>
  <c r="N66" i="1"/>
  <c r="J66" i="1"/>
  <c r="Y66" i="1"/>
  <c r="AB66" i="1"/>
  <c r="X66" i="1"/>
  <c r="AA66" i="1"/>
  <c r="W66" i="1"/>
  <c r="Z66" i="1"/>
  <c r="W60" i="1"/>
  <c r="Q61" i="1"/>
  <c r="M62" i="1"/>
  <c r="Y62" i="1"/>
  <c r="AE62" i="1"/>
  <c r="L64" i="1"/>
  <c r="H64" i="1"/>
  <c r="N64" i="1"/>
  <c r="J64" i="1"/>
  <c r="AB64" i="1"/>
  <c r="X64" i="1"/>
  <c r="Z64" i="1"/>
  <c r="Y65" i="1"/>
  <c r="AB65" i="1"/>
  <c r="X65" i="1"/>
  <c r="Z65" i="1"/>
  <c r="AR68" i="1"/>
  <c r="AQ68" i="1"/>
  <c r="F66" i="1"/>
  <c r="R66" i="1"/>
  <c r="F67" i="1"/>
  <c r="R67" i="1"/>
  <c r="F68" i="1"/>
  <c r="R68" i="1"/>
  <c r="J69" i="1"/>
  <c r="N69" i="1"/>
  <c r="AE66" i="1"/>
  <c r="AE67" i="1"/>
  <c r="AE68" i="1"/>
  <c r="K69" i="1"/>
  <c r="AE69" i="1"/>
  <c r="AF65" i="1"/>
  <c r="AF66" i="1"/>
  <c r="AF67" i="1"/>
  <c r="AF68" i="1"/>
  <c r="H69" i="1"/>
  <c r="L69" i="1"/>
  <c r="AF69" i="1"/>
  <c r="AR42" i="1"/>
  <c r="AQ42" i="1"/>
  <c r="Y42" i="1"/>
  <c r="AB42" i="1"/>
  <c r="X42" i="1"/>
  <c r="AA42" i="1"/>
  <c r="W42" i="1"/>
  <c r="Z42" i="1"/>
  <c r="J42" i="1"/>
  <c r="N42" i="1"/>
  <c r="K42" i="1"/>
  <c r="AE42" i="1"/>
  <c r="H42" i="1"/>
  <c r="L42" i="1"/>
  <c r="AF42" i="1"/>
  <c r="AR41" i="1"/>
  <c r="AQ41" i="1"/>
  <c r="Y41" i="1"/>
  <c r="AB41" i="1"/>
  <c r="X41" i="1"/>
  <c r="AA41" i="1"/>
  <c r="W41" i="1"/>
  <c r="Z41" i="1"/>
  <c r="J41" i="1"/>
  <c r="N41" i="1"/>
  <c r="K41" i="1"/>
  <c r="AE41" i="1"/>
  <c r="H41" i="1"/>
  <c r="L41" i="1"/>
  <c r="AF41" i="1"/>
  <c r="AR40" i="1"/>
  <c r="AQ40" i="1"/>
  <c r="Y40" i="1"/>
  <c r="AB40" i="1"/>
  <c r="X40" i="1"/>
  <c r="AA40" i="1"/>
  <c r="W40" i="1"/>
  <c r="Z40" i="1"/>
  <c r="J40" i="1"/>
  <c r="N40" i="1"/>
  <c r="K40" i="1"/>
  <c r="AE40" i="1"/>
  <c r="H40" i="1"/>
  <c r="L40" i="1"/>
  <c r="AF40" i="1"/>
  <c r="AR39" i="1"/>
  <c r="AQ39" i="1"/>
  <c r="Y39" i="1"/>
  <c r="AB39" i="1"/>
  <c r="X39" i="1"/>
  <c r="AA39" i="1"/>
  <c r="W39" i="1"/>
  <c r="Z39" i="1"/>
  <c r="J39" i="1"/>
  <c r="N39" i="1"/>
  <c r="K39" i="1"/>
  <c r="AE39" i="1"/>
  <c r="H39" i="1"/>
  <c r="L39" i="1"/>
  <c r="AF39" i="1"/>
  <c r="AR38" i="1"/>
  <c r="AQ38" i="1"/>
  <c r="Y38" i="1"/>
  <c r="AB38" i="1"/>
  <c r="X38" i="1"/>
  <c r="AA38" i="1"/>
  <c r="W38" i="1"/>
  <c r="Z38" i="1"/>
  <c r="J38" i="1"/>
  <c r="N38" i="1"/>
  <c r="K38" i="1"/>
  <c r="AE38" i="1"/>
  <c r="H38" i="1"/>
  <c r="L38" i="1"/>
  <c r="AF38" i="1"/>
  <c r="AR37" i="1"/>
  <c r="AQ37" i="1"/>
  <c r="Y37" i="1"/>
  <c r="AB37" i="1"/>
  <c r="X37" i="1"/>
  <c r="AA37" i="1"/>
  <c r="W37" i="1"/>
  <c r="Z37" i="1"/>
  <c r="J37" i="1"/>
  <c r="N37" i="1"/>
  <c r="K37" i="1"/>
  <c r="AE37" i="1"/>
  <c r="H37" i="1"/>
  <c r="L37" i="1"/>
  <c r="AF37" i="1"/>
  <c r="Q36" i="1"/>
  <c r="R36" i="1"/>
  <c r="AR36" i="1"/>
  <c r="AQ36" i="1"/>
  <c r="J36" i="1"/>
  <c r="N36" i="1"/>
  <c r="V36" i="1"/>
  <c r="U36" i="1" s="1"/>
  <c r="K36" i="1"/>
  <c r="AE36" i="1"/>
  <c r="H36" i="1"/>
  <c r="L36" i="1"/>
  <c r="AF36" i="1"/>
  <c r="Q35" i="1"/>
  <c r="R35" i="1"/>
  <c r="AR35" i="1"/>
  <c r="AQ35" i="1"/>
  <c r="J35" i="1"/>
  <c r="N35" i="1"/>
  <c r="V35" i="1"/>
  <c r="U35" i="1" s="1"/>
  <c r="K35" i="1"/>
  <c r="AE35" i="1"/>
  <c r="H35" i="1"/>
  <c r="L35" i="1"/>
  <c r="AF35" i="1"/>
  <c r="AR34" i="1"/>
  <c r="AQ34" i="1"/>
  <c r="Y34" i="1"/>
  <c r="AB34" i="1"/>
  <c r="X34" i="1"/>
  <c r="AA34" i="1"/>
  <c r="W34" i="1"/>
  <c r="Z34" i="1"/>
  <c r="J34" i="1"/>
  <c r="N34" i="1"/>
  <c r="K34" i="1"/>
  <c r="AE34" i="1"/>
  <c r="H34" i="1"/>
  <c r="L34" i="1"/>
  <c r="AF34" i="1"/>
  <c r="AR33" i="1"/>
  <c r="AQ33" i="1"/>
  <c r="Y33" i="1"/>
  <c r="AB33" i="1"/>
  <c r="X33" i="1"/>
  <c r="AA33" i="1"/>
  <c r="W33" i="1"/>
  <c r="Z33" i="1"/>
  <c r="J33" i="1"/>
  <c r="N33" i="1"/>
  <c r="K33" i="1"/>
  <c r="AE33" i="1"/>
  <c r="H33" i="1"/>
  <c r="L33" i="1"/>
  <c r="AF33" i="1"/>
  <c r="AR32" i="1"/>
  <c r="AQ32" i="1"/>
  <c r="Y32" i="1"/>
  <c r="AB32" i="1"/>
  <c r="X32" i="1"/>
  <c r="AA32" i="1"/>
  <c r="W32" i="1"/>
  <c r="Z32" i="1"/>
  <c r="J32" i="1"/>
  <c r="N32" i="1"/>
  <c r="K32" i="1"/>
  <c r="AE32" i="1"/>
  <c r="H32" i="1"/>
  <c r="L32" i="1"/>
  <c r="AF32" i="1"/>
  <c r="AR31" i="1"/>
  <c r="AQ31" i="1"/>
  <c r="Y31" i="1"/>
  <c r="AB31" i="1"/>
  <c r="X31" i="1"/>
  <c r="AA31" i="1"/>
  <c r="W31" i="1"/>
  <c r="Z31" i="1"/>
  <c r="J31" i="1"/>
  <c r="N31" i="1"/>
  <c r="K31" i="1"/>
  <c r="AE31" i="1"/>
  <c r="H31" i="1"/>
  <c r="L31" i="1"/>
  <c r="AF31" i="1"/>
  <c r="AR30" i="1"/>
  <c r="AQ30" i="1"/>
  <c r="Y30" i="1"/>
  <c r="AB30" i="1"/>
  <c r="X30" i="1"/>
  <c r="AA30" i="1"/>
  <c r="W30" i="1"/>
  <c r="Z30" i="1"/>
  <c r="J30" i="1"/>
  <c r="N30" i="1"/>
  <c r="K30" i="1"/>
  <c r="AE30" i="1"/>
  <c r="H30" i="1"/>
  <c r="L30" i="1"/>
  <c r="AF30" i="1"/>
  <c r="AR29" i="1"/>
  <c r="Q29" i="1"/>
  <c r="R29" i="1"/>
  <c r="P15" i="1"/>
  <c r="Q15" i="1"/>
  <c r="R15" i="1"/>
  <c r="AP14" i="1"/>
  <c r="AQ14" i="1"/>
  <c r="AR14" i="1"/>
  <c r="Z11" i="1"/>
  <c r="Y11" i="1"/>
  <c r="AB11" i="1"/>
  <c r="X11" i="1"/>
  <c r="AA11" i="1"/>
  <c r="W21" i="1"/>
  <c r="X21" i="1"/>
  <c r="AB21" i="1"/>
  <c r="Z21" i="1"/>
  <c r="AA21" i="1"/>
  <c r="Z13" i="1"/>
  <c r="Y13" i="1"/>
  <c r="AB13" i="1"/>
  <c r="X13" i="1"/>
  <c r="AA13" i="1"/>
  <c r="W13" i="1"/>
  <c r="O14" i="1"/>
  <c r="V24" i="1"/>
  <c r="AB24" i="1"/>
  <c r="Y24" i="1"/>
  <c r="W24" i="1"/>
  <c r="AA24" i="1"/>
  <c r="Z24" i="1"/>
  <c r="V20" i="1"/>
  <c r="AB20" i="1"/>
  <c r="W20" i="1"/>
  <c r="AA20" i="1"/>
  <c r="X20" i="1"/>
  <c r="Z20" i="1"/>
  <c r="V16" i="1"/>
  <c r="AB16" i="1"/>
  <c r="X16" i="1"/>
  <c r="W16" i="1"/>
  <c r="AA16" i="1"/>
  <c r="Z16" i="1"/>
  <c r="Y16" i="1"/>
  <c r="AB12" i="1"/>
  <c r="X12" i="1"/>
  <c r="AA12" i="1"/>
  <c r="W12" i="1"/>
  <c r="Z12" i="1"/>
  <c r="Y12" i="1"/>
  <c r="W11" i="1"/>
  <c r="Z23" i="1"/>
  <c r="Y23" i="1"/>
  <c r="W23" i="1"/>
  <c r="AB23" i="1"/>
  <c r="AA23" i="1"/>
  <c r="Z19" i="1"/>
  <c r="W19" i="1"/>
  <c r="AB19" i="1"/>
  <c r="AA19" i="1"/>
  <c r="X19" i="1"/>
  <c r="Y15" i="1"/>
  <c r="AB15" i="1"/>
  <c r="W15" i="1"/>
  <c r="AA15" i="1"/>
  <c r="Z15" i="1"/>
  <c r="P16" i="1"/>
  <c r="Q16" i="1"/>
  <c r="V22" i="1"/>
  <c r="AB22" i="1"/>
  <c r="AA22" i="1"/>
  <c r="Z22" i="1"/>
  <c r="Y22" i="1"/>
  <c r="W22" i="1"/>
  <c r="Y14" i="1"/>
  <c r="AB14" i="1"/>
  <c r="X14" i="1"/>
  <c r="AA14" i="1"/>
  <c r="W14" i="1"/>
  <c r="Z14" i="1"/>
  <c r="AO15" i="1"/>
  <c r="AO16" i="1"/>
  <c r="AC16" i="1"/>
  <c r="AD16" i="1" s="1"/>
  <c r="AC14" i="1"/>
  <c r="AD14" i="1" s="1"/>
  <c r="V11" i="1"/>
  <c r="M89" i="1" l="1"/>
  <c r="N89" i="1"/>
  <c r="H89" i="1"/>
  <c r="L89" i="1"/>
  <c r="J89" i="1"/>
  <c r="M45" i="1"/>
  <c r="J45" i="1"/>
  <c r="K45" i="1"/>
  <c r="AA50" i="1"/>
  <c r="Z50" i="1"/>
  <c r="K49" i="1"/>
  <c r="N49" i="1"/>
  <c r="M47" i="1"/>
  <c r="J47" i="1"/>
  <c r="K47" i="1"/>
  <c r="M48" i="1"/>
  <c r="J48" i="1"/>
  <c r="K48" i="1"/>
  <c r="M46" i="1"/>
  <c r="J46" i="1"/>
  <c r="K46" i="1"/>
  <c r="K88" i="1"/>
  <c r="N88" i="1"/>
  <c r="J88" i="1"/>
  <c r="M88" i="1"/>
  <c r="L88" i="1"/>
  <c r="H88" i="1"/>
  <c r="Y90" i="1"/>
  <c r="AB90" i="1"/>
  <c r="X90" i="1"/>
  <c r="AA90" i="1"/>
  <c r="W90" i="1"/>
  <c r="Z90" i="1"/>
  <c r="AB87" i="1"/>
  <c r="X87" i="1"/>
  <c r="AA87" i="1"/>
  <c r="W87" i="1"/>
  <c r="Z87" i="1"/>
  <c r="Y87" i="1"/>
  <c r="Y72" i="1"/>
  <c r="AB72" i="1"/>
  <c r="X72" i="1"/>
  <c r="AA72" i="1"/>
  <c r="W72" i="1"/>
  <c r="Z72" i="1"/>
  <c r="N57" i="1"/>
  <c r="J57" i="1"/>
  <c r="L57" i="1"/>
  <c r="H57" i="1"/>
  <c r="M57" i="1"/>
  <c r="K57" i="1"/>
  <c r="Y45" i="1"/>
  <c r="X45" i="1"/>
  <c r="Z45" i="1"/>
  <c r="AB45" i="1"/>
  <c r="W45" i="1"/>
  <c r="AA45" i="1"/>
  <c r="N43" i="1"/>
  <c r="J43" i="1"/>
  <c r="L43" i="1"/>
  <c r="M43" i="1"/>
  <c r="H43" i="1"/>
  <c r="K43" i="1"/>
  <c r="Y48" i="1"/>
  <c r="X48" i="1"/>
  <c r="Z48" i="1"/>
  <c r="AB48" i="1"/>
  <c r="W48" i="1"/>
  <c r="AA48" i="1"/>
  <c r="M65" i="1"/>
  <c r="L65" i="1"/>
  <c r="H65" i="1"/>
  <c r="N65" i="1"/>
  <c r="J65" i="1"/>
  <c r="K65" i="1"/>
  <c r="N55" i="1"/>
  <c r="J55" i="1"/>
  <c r="L55" i="1"/>
  <c r="H55" i="1"/>
  <c r="K55" i="1"/>
  <c r="M55" i="1"/>
  <c r="Y44" i="1"/>
  <c r="X44" i="1"/>
  <c r="AB44" i="1"/>
  <c r="W44" i="1"/>
  <c r="AA44" i="1"/>
  <c r="Z44" i="1"/>
  <c r="Z52" i="1"/>
  <c r="AB52" i="1"/>
  <c r="X52" i="1"/>
  <c r="W52" i="1"/>
  <c r="AA52" i="1"/>
  <c r="Y52" i="1"/>
  <c r="N53" i="1"/>
  <c r="J53" i="1"/>
  <c r="L53" i="1"/>
  <c r="H53" i="1"/>
  <c r="M53" i="1"/>
  <c r="K53" i="1"/>
  <c r="N56" i="1"/>
  <c r="J56" i="1"/>
  <c r="L56" i="1"/>
  <c r="H56" i="1"/>
  <c r="K56" i="1"/>
  <c r="M56" i="1"/>
  <c r="Y47" i="1"/>
  <c r="X47" i="1"/>
  <c r="AB47" i="1"/>
  <c r="W47" i="1"/>
  <c r="AA47" i="1"/>
  <c r="Z47" i="1"/>
  <c r="L61" i="1"/>
  <c r="H61" i="1"/>
  <c r="N61" i="1"/>
  <c r="J61" i="1"/>
  <c r="K61" i="1"/>
  <c r="M61" i="1"/>
  <c r="L63" i="1"/>
  <c r="H63" i="1"/>
  <c r="N63" i="1"/>
  <c r="J63" i="1"/>
  <c r="M63" i="1"/>
  <c r="K63" i="1"/>
  <c r="N44" i="1"/>
  <c r="J44" i="1"/>
  <c r="L44" i="1"/>
  <c r="K44" i="1"/>
  <c r="M44" i="1"/>
  <c r="H44" i="1"/>
  <c r="Y46" i="1"/>
  <c r="X46" i="1"/>
  <c r="AB46" i="1"/>
  <c r="W46" i="1"/>
  <c r="AA46" i="1"/>
  <c r="Z46" i="1"/>
  <c r="Y36" i="1"/>
  <c r="AB36" i="1"/>
  <c r="X36" i="1"/>
  <c r="AA36" i="1"/>
  <c r="W36" i="1"/>
  <c r="Z36" i="1"/>
  <c r="Y35" i="1"/>
  <c r="AB35" i="1"/>
  <c r="X35" i="1"/>
  <c r="AA35" i="1"/>
  <c r="W35" i="1"/>
  <c r="Z35" i="1"/>
  <c r="AP16" i="1"/>
  <c r="AQ16" i="1"/>
  <c r="AR16" i="1"/>
  <c r="AP15" i="1"/>
  <c r="AR15" i="1"/>
  <c r="AQ15" i="1"/>
  <c r="P14" i="1"/>
  <c r="Q14" i="1"/>
  <c r="R14" i="1"/>
  <c r="G9" i="2" l="1"/>
  <c r="G11" i="2" s="1"/>
  <c r="G5" i="2"/>
  <c r="D88" i="1" l="1"/>
  <c r="D87" i="1"/>
  <c r="D89" i="1"/>
  <c r="D90" i="1"/>
  <c r="D86" i="1"/>
  <c r="AE74" i="1" l="1"/>
  <c r="AF74" i="1"/>
  <c r="AG74" i="1"/>
  <c r="AE77" i="1"/>
  <c r="AF77" i="1"/>
  <c r="AG77" i="1"/>
  <c r="AE78" i="1"/>
  <c r="AF78" i="1"/>
  <c r="AG78" i="1"/>
  <c r="J70" i="1"/>
  <c r="K70" i="1"/>
  <c r="L70" i="1"/>
  <c r="M70" i="1"/>
  <c r="N70" i="1"/>
  <c r="J74" i="1"/>
  <c r="K74" i="1"/>
  <c r="L74" i="1"/>
  <c r="M74" i="1"/>
  <c r="N74" i="1"/>
  <c r="J77" i="1"/>
  <c r="K77" i="1"/>
  <c r="L77" i="1"/>
  <c r="M77" i="1"/>
  <c r="N77" i="1"/>
  <c r="J78" i="1"/>
  <c r="K78" i="1"/>
  <c r="L78" i="1"/>
  <c r="M78" i="1"/>
  <c r="N78" i="1"/>
  <c r="N29" i="1"/>
  <c r="M29" i="1"/>
  <c r="L29" i="1"/>
  <c r="K29" i="1"/>
  <c r="J29" i="1"/>
  <c r="K17" i="1"/>
  <c r="L17" i="1"/>
  <c r="M17" i="1"/>
  <c r="N17" i="1"/>
  <c r="K18" i="1"/>
  <c r="L18" i="1"/>
  <c r="M18" i="1"/>
  <c r="N18" i="1"/>
  <c r="J17" i="1"/>
  <c r="J18" i="1"/>
  <c r="M24" i="1" l="1"/>
  <c r="K24" i="1"/>
  <c r="L24" i="1"/>
  <c r="N24" i="1"/>
  <c r="J24" i="1"/>
  <c r="M20" i="1"/>
  <c r="K20" i="1"/>
  <c r="J20" i="1"/>
  <c r="L20" i="1"/>
  <c r="N20" i="1"/>
  <c r="M14" i="1"/>
  <c r="J14" i="1"/>
  <c r="K14" i="1"/>
  <c r="N14" i="1"/>
  <c r="L14" i="1"/>
  <c r="L23" i="1"/>
  <c r="M23" i="1"/>
  <c r="N23" i="1"/>
  <c r="J23" i="1"/>
  <c r="K23" i="1"/>
  <c r="M19" i="1"/>
  <c r="L19" i="1"/>
  <c r="N19" i="1"/>
  <c r="J19" i="1"/>
  <c r="K19" i="1"/>
  <c r="J13" i="1"/>
  <c r="M13" i="1"/>
  <c r="L13" i="1"/>
  <c r="N13" i="1"/>
  <c r="K13" i="1"/>
  <c r="M11" i="1"/>
  <c r="J11" i="1"/>
  <c r="N11" i="1"/>
  <c r="K11" i="1"/>
  <c r="L11" i="1"/>
  <c r="M22" i="1"/>
  <c r="J22" i="1"/>
  <c r="K22" i="1"/>
  <c r="N22" i="1"/>
  <c r="L22" i="1"/>
  <c r="M16" i="1"/>
  <c r="K16" i="1"/>
  <c r="L16" i="1"/>
  <c r="N16" i="1"/>
  <c r="J16" i="1"/>
  <c r="L12" i="1"/>
  <c r="M12" i="1"/>
  <c r="J12" i="1"/>
  <c r="N12" i="1"/>
  <c r="K12" i="1"/>
  <c r="M25" i="1"/>
  <c r="N25" i="1"/>
  <c r="K25" i="1"/>
  <c r="L25" i="1"/>
  <c r="J25" i="1"/>
  <c r="J21" i="1"/>
  <c r="M21" i="1"/>
  <c r="L21" i="1"/>
  <c r="N21" i="1"/>
  <c r="K21" i="1"/>
  <c r="L15" i="1"/>
  <c r="M15" i="1"/>
  <c r="N15" i="1"/>
  <c r="J15" i="1"/>
  <c r="K15" i="1"/>
  <c r="AF70" i="1" l="1"/>
  <c r="AF29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11" i="1"/>
  <c r="AG23" i="1" l="1"/>
  <c r="AE23" i="1"/>
  <c r="AE14" i="1"/>
  <c r="AG14" i="1"/>
  <c r="AE21" i="1"/>
  <c r="AG21" i="1"/>
  <c r="AE25" i="1"/>
  <c r="AG25" i="1"/>
  <c r="AE16" i="1"/>
  <c r="AG16" i="1"/>
  <c r="AE20" i="1"/>
  <c r="AG20" i="1"/>
  <c r="AE17" i="1"/>
  <c r="AG17" i="1"/>
  <c r="AE24" i="1"/>
  <c r="AG24" i="1"/>
  <c r="AE15" i="1"/>
  <c r="AG15" i="1"/>
  <c r="AG19" i="1"/>
  <c r="AE19" i="1"/>
  <c r="AE22" i="1"/>
  <c r="AG22" i="1"/>
  <c r="AE18" i="1"/>
  <c r="AG18" i="1"/>
  <c r="AG70" i="1"/>
  <c r="AE70" i="1"/>
  <c r="AG29" i="1"/>
  <c r="AE29" i="1"/>
  <c r="AE12" i="1"/>
  <c r="AG12" i="1"/>
  <c r="AE13" i="1"/>
  <c r="AG13" i="1"/>
  <c r="AG11" i="1"/>
  <c r="AE11" i="1"/>
  <c r="D78" i="1"/>
  <c r="D77" i="1"/>
  <c r="D76" i="1"/>
  <c r="D74" i="1"/>
  <c r="D75" i="1"/>
  <c r="D73" i="1"/>
  <c r="D72" i="1"/>
  <c r="D35" i="1"/>
  <c r="D37" i="1"/>
  <c r="D41" i="1"/>
  <c r="D39" i="1"/>
  <c r="D71" i="1"/>
  <c r="D66" i="1"/>
  <c r="D67" i="1"/>
  <c r="D68" i="1"/>
  <c r="D69" i="1"/>
  <c r="D70" i="1"/>
  <c r="D65" i="1"/>
  <c r="D40" i="1"/>
  <c r="D32" i="1"/>
  <c r="D12" i="1"/>
  <c r="D13" i="1"/>
  <c r="D22" i="1"/>
  <c r="D23" i="1"/>
  <c r="D24" i="1"/>
  <c r="D14" i="1"/>
  <c r="D15" i="1"/>
  <c r="D16" i="1"/>
  <c r="D19" i="1"/>
  <c r="D20" i="1"/>
  <c r="D21" i="1"/>
  <c r="D25" i="1"/>
  <c r="D29" i="1"/>
  <c r="D30" i="1"/>
  <c r="D31" i="1"/>
  <c r="D33" i="1"/>
  <c r="D34" i="1"/>
  <c r="D36" i="1"/>
  <c r="D38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11" i="1"/>
  <c r="AB29" i="1" l="1"/>
  <c r="X29" i="1"/>
  <c r="AA29" i="1"/>
  <c r="W29" i="1"/>
  <c r="Z29" i="1"/>
  <c r="Y29" i="1"/>
  <c r="Y70" i="1"/>
  <c r="Z70" i="1"/>
  <c r="W70" i="1"/>
  <c r="AA70" i="1"/>
  <c r="X70" i="1"/>
  <c r="AB70" i="1"/>
  <c r="AL25" i="1" l="1"/>
  <c r="AN25" i="1" s="1"/>
  <c r="AW25" i="1"/>
</calcChain>
</file>

<file path=xl/sharedStrings.xml><?xml version="1.0" encoding="utf-8"?>
<sst xmlns="http://schemas.openxmlformats.org/spreadsheetml/2006/main" count="341" uniqueCount="247">
  <si>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</si>
  <si>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</si>
  <si>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</si>
  <si>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</si>
  <si>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</si>
  <si>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</si>
  <si>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</si>
  <si>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</si>
  <si>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</si>
  <si>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</si>
  <si>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</si>
  <si>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</si>
  <si>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</si>
  <si>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</si>
  <si>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</si>
  <si>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</si>
  <si>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</si>
  <si>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</si>
  <si>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</si>
  <si>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</si>
  <si>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0148</t>
  </si>
  <si>
    <t>0149</t>
  </si>
  <si>
    <t>0173</t>
  </si>
  <si>
    <t>0174</t>
  </si>
  <si>
    <t>0175</t>
  </si>
  <si>
    <t>Hospital follow-up visit</t>
  </si>
  <si>
    <t>Elective after-hours services(+50%)</t>
  </si>
  <si>
    <t>Emergency after-hours services(+25%)</t>
  </si>
  <si>
    <t>Procedures</t>
  </si>
  <si>
    <t>3003</t>
  </si>
  <si>
    <t>Fundus contact lens or 90 D lens examination</t>
  </si>
  <si>
    <t>3004</t>
  </si>
  <si>
    <t>Peripheral fundus examination with indirect Ophthalmoscope</t>
  </si>
  <si>
    <t>3006</t>
  </si>
  <si>
    <t>Keratometry</t>
  </si>
  <si>
    <t>Basic capital equipment used in own rooms by ophthalmologists.</t>
  </si>
  <si>
    <t>3013</t>
  </si>
  <si>
    <t>Ocular motility assessment: Comprehensive examination</t>
  </si>
  <si>
    <t>3014</t>
  </si>
  <si>
    <t>Tonometry per test with maximum of 2 tests for provocative tonometry</t>
  </si>
  <si>
    <t>Retinal threshold test inclusive of computer disc storage for Delta of Statpak programs</t>
  </si>
  <si>
    <t>3018</t>
  </si>
  <si>
    <t>Retinal threshold trend evaluation</t>
  </si>
  <si>
    <t>Special eye investigations:Pachymetry:Only when own instrument is used, per eye.  Only in addition to corneal surgery.</t>
  </si>
  <si>
    <t>3021</t>
  </si>
  <si>
    <t>Special eye investigations:Retinal funtion assessment including refraction after ocular surgery.Within four months,max 2 exams.</t>
  </si>
  <si>
    <t>Digital fluorescein video angiography</t>
  </si>
  <si>
    <t>Fundus photography</t>
  </si>
  <si>
    <t>Optical Coherent Tomography (OCT) of Optic nerve or macula:Per eye</t>
  </si>
  <si>
    <t>3036</t>
  </si>
  <si>
    <t>Corneal topography:For pathological corneas only on special motivation. For refractive surgery.</t>
  </si>
  <si>
    <t>3037</t>
  </si>
  <si>
    <t>Surgical treatment of retinal detachment including vitreous replacement but excluding vitrectomy</t>
  </si>
  <si>
    <t>3039</t>
  </si>
  <si>
    <t>Prophylaxis and treatment of retina and choroid by cryotherapy and/or diathermy and/or photocoagulation and/or laser per eye.</t>
  </si>
  <si>
    <t>3041</t>
  </si>
  <si>
    <t>Pan retinal photocoagulation (per eye): Done in one sitting</t>
  </si>
  <si>
    <t>3047</t>
  </si>
  <si>
    <t>Cataract: Extra-capsular (including capsulotomy</t>
  </si>
  <si>
    <t>3049</t>
  </si>
  <si>
    <t>Insertion of lenticulus in addition to item 3045 or item 3047 cost on lens excluded</t>
  </si>
  <si>
    <t>3052</t>
  </si>
  <si>
    <t>Laser capsulotomy</t>
  </si>
  <si>
    <t>3059</t>
  </si>
  <si>
    <t>Insertion of lenticulus when item 3045 or item 3047 was not executed</t>
  </si>
  <si>
    <t>3061</t>
  </si>
  <si>
    <t>Drainage operation</t>
  </si>
  <si>
    <t>3075</t>
  </si>
  <si>
    <t>Strabismus (whether operation performed on 1 eye or both. Operation on 1 or 2 muscles</t>
  </si>
  <si>
    <t>3097</t>
  </si>
  <si>
    <t>Anterior vitrectomy</t>
  </si>
  <si>
    <t>3098</t>
  </si>
  <si>
    <t>Removal of silicon from globe</t>
  </si>
  <si>
    <t>3099</t>
  </si>
  <si>
    <t>Posterior vitrectomy including anterior vitrectomy,encircling of globe and vitreous replacement</t>
  </si>
  <si>
    <t>3120</t>
  </si>
  <si>
    <t>Excimer laser (per eye) for refractive keratectomy or Holmium laser thermo keratoplasty (LTK) (For machine hire fee for LTK - Use item 3201</t>
  </si>
  <si>
    <t>3121</t>
  </si>
  <si>
    <t>Corneal graft (lamellar or full thickness)</t>
  </si>
  <si>
    <t>3125</t>
  </si>
  <si>
    <t>Keratectomy</t>
  </si>
  <si>
    <t>3130</t>
  </si>
  <si>
    <t>Pterygium or conjunctival cyst or conjunctival tumour.No conjunctival flap or graft used</t>
  </si>
  <si>
    <t>3131</t>
  </si>
  <si>
    <t>Cornea: Paracentesis</t>
  </si>
  <si>
    <t>3132</t>
  </si>
  <si>
    <t>Lamellar keratectomy for refractive surgery (LK,ALK,MLK)</t>
  </si>
  <si>
    <t>3134</t>
  </si>
  <si>
    <t>Pterygium or conjunctival cyst or conjunctival tumour.Conjunctival flap or graft used - stand alone procedure</t>
  </si>
  <si>
    <t>3163</t>
  </si>
  <si>
    <t>Excision of superficial lid tumour</t>
  </si>
  <si>
    <t>3171</t>
  </si>
  <si>
    <t>Excision of Meibomian cyst.Additional fee for sterile tray</t>
  </si>
  <si>
    <t>3181</t>
  </si>
  <si>
    <t>Entropion or ectropion by Open operation</t>
  </si>
  <si>
    <t>Diamond Knife: Use of own diamond knife during intraocular surgery</t>
  </si>
  <si>
    <t>Excimer laser: Hire fee (per eye)</t>
  </si>
  <si>
    <t>Phako emulsification apparatus: Hire fee</t>
  </si>
  <si>
    <t xml:space="preserve">Vitrectomy apparatus: Hire fee </t>
  </si>
  <si>
    <t>Axial length measurement and calculation of intra ocular lens power.Per eye. Not to be used with item 3034</t>
  </si>
  <si>
    <t>Ophthalmic examination</t>
  </si>
  <si>
    <t>Consultation</t>
  </si>
  <si>
    <t>Hospital Consultation</t>
  </si>
  <si>
    <t>Units</t>
  </si>
  <si>
    <t>R</t>
  </si>
  <si>
    <t>Disclaimer:</t>
  </si>
  <si>
    <t>See the Notes below for All Tariffs</t>
  </si>
  <si>
    <t>Corneal transplant: Endothelial</t>
  </si>
  <si>
    <t>Preparation of corneal endothelial allograft prior to transplantation (backbench)</t>
  </si>
  <si>
    <t>Lamellar corneal surgery keratome and equipment</t>
  </si>
  <si>
    <t>Corneal cross linking</t>
  </si>
  <si>
    <t>Cross linking equipment hire</t>
  </si>
  <si>
    <t>Endothelial specular microscope for donor corneas</t>
  </si>
  <si>
    <t>Endothelial specular microscope for clinical use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</si>
  <si>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</si>
  <si>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</si>
  <si>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3009</t>
  </si>
  <si>
    <t>3017</t>
  </si>
  <si>
    <t>3020</t>
  </si>
  <si>
    <t>3022</t>
  </si>
  <si>
    <t>3027</t>
  </si>
  <si>
    <t>3028</t>
  </si>
  <si>
    <t>3196</t>
  </si>
  <si>
    <t>3198</t>
  </si>
  <si>
    <t>3201</t>
  </si>
  <si>
    <t>3202</t>
  </si>
  <si>
    <t>3203</t>
  </si>
  <si>
    <t>3631</t>
  </si>
  <si>
    <t>3632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</si>
  <si>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</si>
  <si>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</si>
  <si>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</si>
  <si>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</si>
  <si>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</si>
  <si>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</si>
  <si>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</si>
  <si>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</si>
  <si>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</si>
  <si>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</si>
  <si>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>Laser apparatus (ophthalmic): Hire fee for one or both eyes done in one sitting (Not to be used with IOL Master.)</t>
  </si>
  <si>
    <t xml:space="preserve">6. Payment Arrangement Rates have NOT been split between In-Hospital &amp; Out-Hospital.  Use as appropriate.  </t>
  </si>
  <si>
    <t>Sensorimotor examination: With multiple measurements of ocular deviation; one or both eyes (eg., restrictive or paretic muscle with diplopia) with interpretation and report, for patients over 7 years of age</t>
  </si>
  <si>
    <t>Sensorimotor examination: With multiple measurements of ocular deviation; one or both eyes (eg., restrictive or paretic muscle with diplopia) with interpretation and report, for children 7 years and younger</t>
  </si>
  <si>
    <t>Femtosecond Laser: Hire Fee. For one or both eyes done in one sitting</t>
  </si>
  <si>
    <t>Insertion of intra-corneal or intrascleral prosthesis: Pathological cornea</t>
  </si>
  <si>
    <t>Removal of foreign body: Embedded, per eyelid (modifier 0005 is applicable)</t>
  </si>
  <si>
    <t>New Codes &amp; Changes</t>
  </si>
  <si>
    <t>HEALTHMAN OPHTHALMOLOGY COSTING GUIDE 2017</t>
  </si>
  <si>
    <t>COMPARATIVE TARIFFS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</si>
  <si>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</si>
  <si>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</si>
  <si>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</si>
  <si>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</si>
  <si>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</si>
  <si>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</si>
  <si>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</si>
  <si>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</si>
  <si>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</si>
  <si>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</si>
  <si>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</si>
  <si>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</si>
  <si>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</si>
  <si>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</si>
  <si>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</si>
  <si>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</si>
  <si>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</si>
  <si>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</si>
  <si>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</si>
  <si>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</si>
  <si>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</si>
  <si>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</si>
  <si>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</si>
  <si>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</si>
  <si>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</si>
  <si>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</si>
  <si>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</si>
  <si>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</si>
  <si>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</si>
  <si>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</si>
  <si>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</si>
  <si>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</si>
  <si>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</si>
  <si>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</si>
  <si>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</si>
  <si>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</si>
  <si>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</si>
  <si>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</si>
  <si>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</si>
  <si>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</si>
  <si>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</si>
  <si>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</si>
  <si>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</si>
  <si>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</si>
  <si>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</si>
  <si>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</si>
  <si>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</si>
  <si>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</si>
  <si>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</si>
  <si>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</si>
  <si>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</si>
  <si>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</si>
  <si>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</si>
  <si>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</si>
  <si>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</si>
  <si>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</si>
  <si>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</si>
  <si>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</si>
  <si>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Base Rate</t>
  </si>
  <si>
    <t xml:space="preserve">            Non-Network
RCF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</si>
  <si>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</si>
  <si>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</si>
  <si>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</si>
  <si>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</si>
  <si>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</si>
  <si>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</si>
  <si>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</si>
  <si>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</si>
  <si>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</si>
  <si>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</si>
  <si>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</si>
  <si>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</si>
  <si>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</si>
  <si>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</si>
  <si>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</si>
  <si>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</si>
  <si>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</si>
  <si>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</si>
  <si>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</si>
  <si>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99445</t>
  </si>
  <si>
    <t>99446</t>
  </si>
  <si>
    <t>99447</t>
  </si>
  <si>
    <t>99448</t>
  </si>
  <si>
    <t>Basic Cataract Global Fee - Right Eye</t>
  </si>
  <si>
    <t>Basic Cataract Global Fee - Left Eye</t>
  </si>
  <si>
    <t>Enhanced Cataract Global Fee - Right Eye</t>
  </si>
  <si>
    <t>Enhanced Cataract Global Fee - Left Eye</t>
  </si>
  <si>
    <t>Non-Network
Base Rate</t>
  </si>
  <si>
    <t>Non-Network
RCF</t>
  </si>
  <si>
    <t>4981T</t>
  </si>
  <si>
    <t>4983T</t>
  </si>
  <si>
    <t>4988T</t>
  </si>
  <si>
    <t>4989T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</si>
  <si>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</si>
  <si>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</si>
  <si>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</si>
  <si>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 xml:space="preserve">10. Applicable to Global fee Agreements (only).  The Keyhealth agreement ends on 31 March 2017.  </t>
  </si>
  <si>
    <t xml:space="preserve">     For Transmed please contact coo@orm.co.za or refer to the ORM 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</si>
</sst>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29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9">
    <xf numFmtId="0" fontId="0" fillId="0" borderId="0" xfId="0"/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5" xfId="1" applyNumberFormat="1" applyFont="1" applyFill="1" applyBorder="1" applyAlignment="1" applyProtection="1">
      <alignment wrapText="1"/>
      <protection hidden="1"/>
    </xf>
    <xf numFmtId="0" fontId="6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4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5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6" xfId="0" applyFont="1" applyFill="1" applyBorder="1" applyAlignment="1" applyProtection="1">
      <alignment wrapText="1"/>
      <protection hidden="1"/>
    </xf>
    <xf numFmtId="0" fontId="3" fillId="4" borderId="6" xfId="1" applyNumberFormat="1" applyFont="1" applyFill="1" applyBorder="1" applyAlignment="1" applyProtection="1">
      <alignment wrapText="1"/>
      <protection hidden="1"/>
    </xf>
    <xf numFmtId="164" fontId="3" fillId="4" borderId="6" xfId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164" fontId="3" fillId="4" borderId="6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164" fontId="2" fillId="3" borderId="3" xfId="1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 wrapText="1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49" fontId="5" fillId="3" borderId="2" xfId="0" applyNumberFormat="1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5" fillId="3" borderId="3" xfId="1" applyFont="1" applyFill="1" applyBorder="1" applyProtection="1">
      <protection hidden="1"/>
    </xf>
    <xf numFmtId="9" fontId="5" fillId="3" borderId="3" xfId="0" applyNumberFormat="1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49" fontId="5" fillId="2" borderId="8" xfId="0" applyNumberFormat="1" applyFont="1" applyFill="1" applyBorder="1" applyAlignment="1" applyProtection="1">
      <alignment horizontal="center"/>
      <protection hidden="1"/>
    </xf>
    <xf numFmtId="0" fontId="7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9" fontId="5" fillId="6" borderId="19" xfId="0" applyNumberFormat="1" applyFont="1" applyFill="1" applyBorder="1" applyProtection="1">
      <protection hidden="1"/>
    </xf>
    <xf numFmtId="0" fontId="5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8" fillId="2" borderId="9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 wrapText="1"/>
      <protection hidden="1"/>
    </xf>
    <xf numFmtId="0" fontId="10" fillId="2" borderId="20" xfId="0" applyFont="1" applyFill="1" applyBorder="1" applyProtection="1">
      <protection hidden="1"/>
    </xf>
    <xf numFmtId="164" fontId="10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164" fontId="8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9" fontId="8" fillId="6" borderId="20" xfId="0" applyNumberFormat="1" applyFont="1" applyFill="1" applyBorder="1" applyProtection="1">
      <protection hidden="1"/>
    </xf>
    <xf numFmtId="0" fontId="8" fillId="6" borderId="20" xfId="0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49" fontId="11" fillId="2" borderId="9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Protection="1">
      <protection hidden="1"/>
    </xf>
    <xf numFmtId="164" fontId="5" fillId="6" borderId="20" xfId="0" applyNumberFormat="1" applyFont="1" applyFill="1" applyBorder="1" applyProtection="1">
      <protection hidden="1"/>
    </xf>
    <xf numFmtId="0" fontId="11" fillId="2" borderId="17" xfId="0" applyFont="1" applyFill="1" applyBorder="1" applyAlignment="1" applyProtection="1">
      <alignment wrapText="1"/>
      <protection hidden="1"/>
    </xf>
    <xf numFmtId="49" fontId="5" fillId="2" borderId="10" xfId="0" applyNumberFormat="1" applyFont="1" applyFill="1" applyBorder="1" applyProtection="1">
      <protection hidden="1"/>
    </xf>
    <xf numFmtId="0" fontId="11" fillId="2" borderId="18" xfId="0" applyFont="1" applyFill="1" applyBorder="1" applyAlignment="1" applyProtection="1">
      <alignment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4" fontId="5" fillId="2" borderId="21" xfId="1" applyNumberFormat="1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164" fontId="8" fillId="6" borderId="21" xfId="0" applyNumberFormat="1" applyFont="1" applyFill="1" applyBorder="1" applyProtection="1">
      <protection hidden="1"/>
    </xf>
    <xf numFmtId="49" fontId="5" fillId="2" borderId="8" xfId="0" applyNumberFormat="1" applyFont="1" applyFill="1" applyBorder="1" applyProtection="1">
      <protection hidden="1"/>
    </xf>
    <xf numFmtId="0" fontId="12" fillId="2" borderId="16" xfId="0" applyFont="1" applyFill="1" applyBorder="1" applyAlignment="1" applyProtection="1">
      <alignment wrapText="1"/>
      <protection hidden="1"/>
    </xf>
    <xf numFmtId="0" fontId="11" fillId="2" borderId="19" xfId="0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165" fontId="5" fillId="6" borderId="19" xfId="1" applyNumberFormat="1" applyFont="1" applyFill="1" applyBorder="1" applyProtection="1">
      <protection hidden="1"/>
    </xf>
    <xf numFmtId="164" fontId="8" fillId="6" borderId="19" xfId="0" applyNumberFormat="1" applyFont="1" applyFill="1" applyBorder="1" applyProtection="1">
      <protection hidden="1"/>
    </xf>
    <xf numFmtId="49" fontId="5" fillId="2" borderId="9" xfId="0" quotePrefix="1" applyNumberFormat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9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49" fontId="13" fillId="2" borderId="9" xfId="0" applyNumberFormat="1" applyFont="1" applyFill="1" applyBorder="1" applyProtection="1">
      <protection hidden="1"/>
    </xf>
    <xf numFmtId="164" fontId="13" fillId="2" borderId="20" xfId="1" applyFont="1" applyFill="1" applyBorder="1" applyProtection="1">
      <protection hidden="1"/>
    </xf>
    <xf numFmtId="165" fontId="13" fillId="2" borderId="20" xfId="1" applyNumberFormat="1" applyFont="1" applyFill="1" applyBorder="1" applyProtection="1">
      <protection hidden="1"/>
    </xf>
    <xf numFmtId="49" fontId="14" fillId="2" borderId="9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2" borderId="20" xfId="1" applyNumberFormat="1" applyFont="1" applyFill="1" applyBorder="1" applyProtection="1">
      <protection hidden="1"/>
    </xf>
    <xf numFmtId="49" fontId="5" fillId="2" borderId="22" xfId="0" applyNumberFormat="1" applyFont="1" applyFill="1" applyBorder="1" applyProtection="1">
      <protection hidden="1"/>
    </xf>
    <xf numFmtId="0" fontId="5" fillId="2" borderId="23" xfId="0" applyFont="1" applyFill="1" applyBorder="1" applyAlignment="1" applyProtection="1">
      <alignment wrapText="1"/>
      <protection hidden="1"/>
    </xf>
    <xf numFmtId="164" fontId="5" fillId="2" borderId="24" xfId="1" applyNumberFormat="1" applyFont="1" applyFill="1" applyBorder="1" applyProtection="1">
      <protection hidden="1"/>
    </xf>
    <xf numFmtId="164" fontId="5" fillId="2" borderId="24" xfId="1" applyFont="1" applyFill="1" applyBorder="1" applyProtection="1">
      <protection hidden="1"/>
    </xf>
    <xf numFmtId="165" fontId="14" fillId="2" borderId="24" xfId="1" applyNumberFormat="1" applyFont="1" applyFill="1" applyBorder="1" applyProtection="1">
      <protection hidden="1"/>
    </xf>
    <xf numFmtId="164" fontId="5" fillId="0" borderId="24" xfId="1" applyFont="1" applyFill="1" applyBorder="1" applyProtection="1">
      <protection hidden="1"/>
    </xf>
    <xf numFmtId="165" fontId="5" fillId="2" borderId="24" xfId="1" applyNumberFormat="1" applyFont="1" applyFill="1" applyBorder="1" applyProtection="1">
      <protection hidden="1"/>
    </xf>
    <xf numFmtId="165" fontId="5" fillId="0" borderId="24" xfId="1" applyNumberFormat="1" applyFont="1" applyFill="1" applyBorder="1" applyProtection="1">
      <protection hidden="1"/>
    </xf>
    <xf numFmtId="164" fontId="5" fillId="6" borderId="24" xfId="0" applyNumberFormat="1" applyFont="1" applyFill="1" applyBorder="1" applyProtection="1">
      <protection hidden="1"/>
    </xf>
    <xf numFmtId="164" fontId="5" fillId="6" borderId="24" xfId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49" fontId="5" fillId="2" borderId="11" xfId="0" applyNumberFormat="1" applyFont="1" applyFill="1" applyBorder="1" applyAlignment="1" applyProtection="1">
      <protection hidden="1"/>
    </xf>
    <xf numFmtId="49" fontId="5" fillId="2" borderId="13" xfId="0" applyNumberFormat="1" applyFont="1" applyFill="1" applyBorder="1" applyAlignment="1" applyProtection="1">
      <protection hidden="1"/>
    </xf>
    <xf numFmtId="49" fontId="5" fillId="2" borderId="14" xfId="0" applyNumberFormat="1" applyFont="1" applyFill="1" applyBorder="1" applyAlignment="1" applyProtection="1">
      <protection hidden="1"/>
    </xf>
    <xf numFmtId="49" fontId="5" fillId="2" borderId="15" xfId="0" applyNumberFormat="1" applyFont="1" applyFill="1" applyBorder="1" applyAlignment="1" applyProtection="1">
      <protection hidden="1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4" borderId="1" xfId="0" quotePrefix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165" fontId="19" fillId="4" borderId="1" xfId="1" applyNumberFormat="1" applyFont="1" applyFill="1" applyBorder="1" applyAlignment="1">
      <alignment horizontal="center"/>
    </xf>
    <xf numFmtId="166" fontId="19" fillId="4" borderId="1" xfId="1" applyNumberFormat="1" applyFont="1" applyFill="1" applyBorder="1" applyAlignment="1">
      <alignment horizontal="center" wrapText="1"/>
    </xf>
    <xf numFmtId="167" fontId="19" fillId="4" borderId="1" xfId="1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165" fontId="20" fillId="7" borderId="1" xfId="1" applyNumberFormat="1" applyFont="1" applyFill="1" applyBorder="1" applyAlignment="1">
      <alignment horizontal="center"/>
    </xf>
    <xf numFmtId="166" fontId="20" fillId="7" borderId="1" xfId="1" applyNumberFormat="1" applyFont="1" applyFill="1" applyBorder="1" applyAlignment="1">
      <alignment horizontal="center" wrapText="1"/>
    </xf>
    <xf numFmtId="167" fontId="20" fillId="7" borderId="1" xfId="1" applyNumberFormat="1" applyFont="1" applyFill="1" applyBorder="1" applyAlignment="1">
      <alignment horizontal="center" wrapText="1"/>
    </xf>
    <xf numFmtId="0" fontId="20" fillId="0" borderId="0" xfId="0" applyFont="1" applyFill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/>
    <xf numFmtId="165" fontId="20" fillId="0" borderId="1" xfId="1" applyNumberFormat="1" applyFont="1" applyFill="1" applyBorder="1" applyAlignment="1">
      <alignment horizontal="center"/>
    </xf>
    <xf numFmtId="166" fontId="20" fillId="0" borderId="1" xfId="1" applyNumberFormat="1" applyFont="1" applyFill="1" applyBorder="1" applyAlignment="1">
      <alignment horizontal="center" wrapText="1"/>
    </xf>
    <xf numFmtId="167" fontId="20" fillId="0" borderId="1" xfId="1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0" borderId="1" xfId="1" applyNumberFormat="1" applyFont="1" applyFill="1" applyBorder="1" applyAlignment="1" applyProtection="1">
      <alignment wrapText="1"/>
      <protection hidden="1"/>
    </xf>
    <xf numFmtId="167" fontId="21" fillId="0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166" fontId="20" fillId="0" borderId="0" xfId="1" applyNumberFormat="1" applyFont="1" applyFill="1" applyAlignment="1">
      <alignment horizontal="center" wrapText="1"/>
    </xf>
    <xf numFmtId="167" fontId="20" fillId="0" borderId="0" xfId="1" applyNumberFormat="1" applyFont="1" applyFill="1" applyAlignment="1">
      <alignment horizontal="center" wrapText="1"/>
    </xf>
    <xf numFmtId="0" fontId="15" fillId="2" borderId="11" xfId="0" applyFont="1" applyFill="1" applyBorder="1" applyAlignment="1" applyProtection="1">
      <protection hidden="1"/>
    </xf>
    <xf numFmtId="0" fontId="3" fillId="2" borderId="4" xfId="0" applyFont="1" applyFill="1" applyBorder="1" applyAlignment="1" applyProtection="1">
      <protection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5" xfId="0" applyFont="1" applyFill="1" applyBorder="1" applyAlignment="1" applyProtection="1">
      <alignment wrapText="1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protection hidden="1"/>
    </xf>
    <xf numFmtId="0" fontId="22" fillId="2" borderId="4" xfId="0" applyFont="1" applyFill="1" applyBorder="1" applyAlignment="1" applyProtection="1">
      <protection hidden="1"/>
    </xf>
    <xf numFmtId="0" fontId="23" fillId="2" borderId="4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5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4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0" fillId="2" borderId="0" xfId="1" applyFont="1" applyFill="1" applyBorder="1" applyProtection="1">
      <protection hidden="1"/>
    </xf>
    <xf numFmtId="168" fontId="10" fillId="2" borderId="0" xfId="0" applyNumberFormat="1" applyFont="1" applyFill="1" applyBorder="1" applyProtection="1">
      <protection hidden="1"/>
    </xf>
    <xf numFmtId="165" fontId="10" fillId="2" borderId="0" xfId="1" applyNumberFormat="1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2" fontId="10" fillId="2" borderId="0" xfId="0" applyNumberFormat="1" applyFont="1" applyFill="1" applyBorder="1" applyProtection="1">
      <protection hidden="1"/>
    </xf>
    <xf numFmtId="0" fontId="4" fillId="3" borderId="6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164" fontId="6" fillId="4" borderId="25" xfId="1" applyFont="1" applyFill="1" applyBorder="1" applyAlignment="1" applyProtection="1">
      <alignment horizontal="center" wrapText="1"/>
      <protection hidden="1"/>
    </xf>
    <xf numFmtId="165" fontId="6" fillId="4" borderId="25" xfId="1" applyNumberFormat="1" applyFont="1" applyFill="1" applyBorder="1" applyAlignment="1" applyProtection="1">
      <alignment horizontal="center" wrapText="1"/>
      <protection hidden="1"/>
    </xf>
    <xf numFmtId="164" fontId="6" fillId="4" borderId="25" xfId="1" applyNumberFormat="1" applyFont="1" applyFill="1" applyBorder="1" applyAlignment="1" applyProtection="1">
      <alignment horizontal="center" wrapText="1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 applyProtection="1">
      <protection hidden="1"/>
    </xf>
    <xf numFmtId="0" fontId="4" fillId="3" borderId="6" xfId="0" applyFont="1" applyFill="1" applyBorder="1" applyAlignment="1" applyProtection="1">
      <protection hidden="1"/>
    </xf>
    <xf numFmtId="164" fontId="4" fillId="3" borderId="6" xfId="1" applyFont="1" applyFill="1" applyBorder="1" applyAlignment="1" applyProtection="1">
      <protection hidden="1"/>
    </xf>
    <xf numFmtId="0" fontId="4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Alignment="1" applyProtection="1">
      <protection hidden="1"/>
    </xf>
    <xf numFmtId="49" fontId="3" fillId="2" borderId="6" xfId="0" applyNumberFormat="1" applyFont="1" applyFill="1" applyBorder="1" applyAlignment="1" applyProtection="1">
      <protection hidden="1"/>
    </xf>
    <xf numFmtId="49" fontId="3" fillId="2" borderId="15" xfId="0" applyNumberFormat="1" applyFont="1" applyFill="1" applyBorder="1" applyAlignment="1" applyProtection="1">
      <protection hidden="1"/>
    </xf>
    <xf numFmtId="164" fontId="25" fillId="2" borderId="23" xfId="1" applyFont="1" applyFill="1" applyBorder="1" applyAlignment="1" applyProtection="1">
      <alignment wrapText="1"/>
      <protection hidden="1"/>
    </xf>
    <xf numFmtId="164" fontId="25" fillId="2" borderId="24" xfId="1" applyFont="1" applyFill="1" applyBorder="1" applyProtection="1">
      <protection hidden="1"/>
    </xf>
    <xf numFmtId="164" fontId="25" fillId="0" borderId="24" xfId="1" applyFont="1" applyFill="1" applyBorder="1" applyProtection="1">
      <protection hidden="1"/>
    </xf>
    <xf numFmtId="164" fontId="25" fillId="6" borderId="24" xfId="1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49" fontId="25" fillId="2" borderId="22" xfId="1" applyNumberFormat="1" applyFont="1" applyFill="1" applyBorder="1" applyProtection="1">
      <protection hidden="1"/>
    </xf>
    <xf numFmtId="164" fontId="3" fillId="2" borderId="6" xfId="1" applyFont="1" applyFill="1" applyBorder="1" applyAlignment="1" applyProtection="1">
      <protection hidden="1"/>
    </xf>
    <xf numFmtId="164" fontId="14" fillId="2" borderId="24" xfId="1" applyFont="1" applyFill="1" applyBorder="1" applyProtection="1">
      <protection hidden="1"/>
    </xf>
    <xf numFmtId="164" fontId="18" fillId="2" borderId="0" xfId="1" applyFont="1" applyFill="1" applyBorder="1" applyAlignment="1" applyProtection="1">
      <protection hidden="1"/>
    </xf>
    <xf numFmtId="164" fontId="26" fillId="0" borderId="20" xfId="1" applyFont="1" applyFill="1" applyBorder="1" applyProtection="1">
      <protection hidden="1"/>
    </xf>
    <xf numFmtId="164" fontId="26" fillId="2" borderId="20" xfId="1" applyFont="1" applyFill="1" applyBorder="1" applyProtection="1">
      <protection hidden="1"/>
    </xf>
    <xf numFmtId="165" fontId="3" fillId="3" borderId="7" xfId="1" applyNumberFormat="1" applyFont="1" applyFill="1" applyBorder="1" applyProtection="1">
      <protection hidden="1"/>
    </xf>
    <xf numFmtId="164" fontId="27" fillId="2" borderId="20" xfId="1" applyFont="1" applyFill="1" applyBorder="1" applyProtection="1">
      <protection hidden="1"/>
    </xf>
    <xf numFmtId="165" fontId="27" fillId="0" borderId="20" xfId="1" applyNumberFormat="1" applyFont="1" applyFill="1" applyBorder="1" applyProtection="1">
      <protection hidden="1"/>
    </xf>
    <xf numFmtId="164" fontId="27" fillId="0" borderId="20" xfId="1" applyFont="1" applyFill="1" applyBorder="1" applyProtection="1">
      <protection hidden="1"/>
    </xf>
    <xf numFmtId="164" fontId="27" fillId="6" borderId="20" xfId="0" applyNumberFormat="1" applyFont="1" applyFill="1" applyBorder="1" applyProtection="1">
      <protection hidden="1"/>
    </xf>
    <xf numFmtId="164" fontId="27" fillId="6" borderId="20" xfId="1" applyFont="1" applyFill="1" applyBorder="1" applyProtection="1">
      <protection hidden="1"/>
    </xf>
    <xf numFmtId="164" fontId="27" fillId="2" borderId="24" xfId="1" applyFont="1" applyFill="1" applyBorder="1" applyProtection="1">
      <protection hidden="1"/>
    </xf>
    <xf numFmtId="164" fontId="27" fillId="0" borderId="24" xfId="1" applyFont="1" applyFill="1" applyBorder="1" applyProtection="1">
      <protection hidden="1"/>
    </xf>
    <xf numFmtId="165" fontId="27" fillId="0" borderId="24" xfId="1" applyNumberFormat="1" applyFont="1" applyFill="1" applyBorder="1" applyProtection="1">
      <protection hidden="1"/>
    </xf>
    <xf numFmtId="164" fontId="27" fillId="6" borderId="24" xfId="0" applyNumberFormat="1" applyFont="1" applyFill="1" applyBorder="1" applyProtection="1">
      <protection hidden="1"/>
    </xf>
    <xf numFmtId="165" fontId="27" fillId="2" borderId="24" xfId="1" applyNumberFormat="1" applyFont="1" applyFill="1" applyBorder="1" applyProtection="1">
      <protection hidden="1"/>
    </xf>
    <xf numFmtId="164" fontId="27" fillId="6" borderId="24" xfId="1" applyFont="1" applyFill="1" applyBorder="1" applyProtection="1">
      <protection hidden="1"/>
    </xf>
    <xf numFmtId="164" fontId="28" fillId="2" borderId="21" xfId="1" applyFont="1" applyFill="1" applyBorder="1" applyProtection="1">
      <protection hidden="1"/>
    </xf>
    <xf numFmtId="165" fontId="28" fillId="2" borderId="21" xfId="1" applyNumberFormat="1" applyFont="1" applyFill="1" applyBorder="1" applyProtection="1">
      <protection hidden="1"/>
    </xf>
    <xf numFmtId="165" fontId="27" fillId="6" borderId="21" xfId="1" applyNumberFormat="1" applyFont="1" applyFill="1" applyBorder="1" applyProtection="1">
      <protection hidden="1"/>
    </xf>
    <xf numFmtId="0" fontId="28" fillId="6" borderId="21" xfId="0" applyFont="1" applyFill="1" applyBorder="1" applyProtection="1">
      <protection hidden="1"/>
    </xf>
    <xf numFmtId="164" fontId="28" fillId="2" borderId="21" xfId="1" applyNumberFormat="1" applyFont="1" applyFill="1" applyBorder="1" applyProtection="1">
      <protection hidden="1"/>
    </xf>
    <xf numFmtId="165" fontId="28" fillId="6" borderId="21" xfId="1" applyNumberFormat="1" applyFont="1" applyFill="1" applyBorder="1" applyProtection="1">
      <protection hidden="1"/>
    </xf>
    <xf numFmtId="164" fontId="27" fillId="2" borderId="21" xfId="1" applyFont="1" applyFill="1" applyBorder="1" applyProtection="1">
      <protection hidden="1"/>
    </xf>
    <xf numFmtId="165" fontId="27" fillId="2" borderId="21" xfId="1" applyNumberFormat="1" applyFont="1" applyFill="1" applyBorder="1" applyProtection="1">
      <protection hidden="1"/>
    </xf>
    <xf numFmtId="0" fontId="4" fillId="0" borderId="14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164" fontId="4" fillId="2" borderId="14" xfId="1" applyFont="1" applyFill="1" applyBorder="1" applyAlignment="1" applyProtection="1">
      <alignment horizontal="center"/>
      <protection hidden="1"/>
    </xf>
    <xf numFmtId="164" fontId="4" fillId="2" borderId="6" xfId="1" applyFont="1" applyFill="1" applyBorder="1" applyAlignment="1" applyProtection="1">
      <alignment horizontal="center"/>
      <protection hidden="1"/>
    </xf>
    <xf numFmtId="164" fontId="4" fillId="2" borderId="15" xfId="1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tabSelected="1" zoomScale="90" zoomScaleNormal="90" zoomScaleSheetLayoutView="5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2.75" x14ac:dyDescent="0.2"/>
  <cols>
    <col min="1" max="1" width="8.85546875" style="47" bestFit="1" customWidth="1"/>
    <col min="2" max="2" width="65.42578125" style="15" bestFit="1" customWidth="1"/>
    <col min="3" max="3" width="12.42578125" style="47" customWidth="1"/>
    <col min="4" max="4" width="10.28515625" style="48" bestFit="1" customWidth="1"/>
    <col min="5" max="5" width="10" style="49" bestFit="1" customWidth="1"/>
    <col min="6" max="6" width="10" style="48" customWidth="1"/>
    <col min="7" max="7" width="10" style="49" customWidth="1"/>
    <col min="8" max="8" width="8.7109375" style="48" bestFit="1" customWidth="1"/>
    <col min="9" max="9" width="8.7109375" style="49" bestFit="1" customWidth="1"/>
    <col min="10" max="10" width="8.85546875" style="49" bestFit="1" customWidth="1"/>
    <col min="11" max="11" width="13.42578125" style="49" bestFit="1" customWidth="1"/>
    <col min="12" max="12" width="13.140625" style="49" bestFit="1" customWidth="1"/>
    <col min="13" max="14" width="9.7109375" style="49" bestFit="1" customWidth="1"/>
    <col min="15" max="15" width="8.7109375" style="48" bestFit="1" customWidth="1"/>
    <col min="16" max="16" width="7.28515625" style="49" bestFit="1" customWidth="1"/>
    <col min="17" max="17" width="8.7109375" style="49" bestFit="1" customWidth="1"/>
    <col min="18" max="18" width="9.7109375" style="49" bestFit="1" customWidth="1"/>
    <col min="19" max="19" width="9.7109375" style="48" bestFit="1" customWidth="1"/>
    <col min="20" max="20" width="7.85546875" style="49" customWidth="1"/>
    <col min="21" max="21" width="10.7109375" style="48" customWidth="1"/>
    <col min="22" max="22" width="7.7109375" style="49" customWidth="1"/>
    <col min="23" max="23" width="9.7109375" style="47" bestFit="1" customWidth="1"/>
    <col min="24" max="26" width="8.7109375" style="47" bestFit="1" customWidth="1"/>
    <col min="27" max="28" width="9.7109375" style="47" bestFit="1" customWidth="1"/>
    <col min="29" max="29" width="9.42578125" style="50" bestFit="1" customWidth="1"/>
    <col min="30" max="30" width="9.42578125" style="49" bestFit="1" customWidth="1"/>
    <col min="31" max="31" width="9" style="49" bestFit="1" customWidth="1"/>
    <col min="32" max="33" width="9.7109375" style="49" bestFit="1" customWidth="1"/>
    <col min="34" max="34" width="9.85546875" style="48" customWidth="1"/>
    <col min="35" max="35" width="9.85546875" style="49" customWidth="1"/>
    <col min="36" max="36" width="10" style="48" customWidth="1"/>
    <col min="37" max="37" width="9.140625" style="49" customWidth="1"/>
    <col min="38" max="38" width="9.7109375" style="48" bestFit="1" customWidth="1"/>
    <col min="39" max="39" width="7.28515625" style="49" bestFit="1" customWidth="1"/>
    <col min="40" max="41" width="9.7109375" style="49" bestFit="1" customWidth="1"/>
    <col min="42" max="42" width="8.28515625" style="49" bestFit="1" customWidth="1"/>
    <col min="43" max="44" width="9.7109375" style="49" bestFit="1" customWidth="1"/>
    <col min="45" max="45" width="9.140625" style="49" customWidth="1"/>
    <col min="46" max="46" width="8.85546875" style="49" customWidth="1"/>
    <col min="47" max="47" width="9.140625" style="49" customWidth="1"/>
    <col min="48" max="48" width="8.5703125" style="49" customWidth="1"/>
    <col min="49" max="49" width="9.7109375" style="49" bestFit="1" customWidth="1"/>
    <col min="50" max="50" width="8.42578125" style="49" customWidth="1"/>
    <col min="51" max="51" width="0.7109375" style="47" customWidth="1"/>
    <col min="52" max="16384" width="9.140625" style="47"/>
  </cols>
  <sheetData>
    <row r="1" spans="1:51" ht="23.25" x14ac:dyDescent="0.35">
      <c r="A1" s="51" t="s">
        <v>147</v>
      </c>
      <c r="B1" s="52"/>
      <c r="C1" s="52"/>
      <c r="D1" s="52"/>
      <c r="E1" s="52"/>
      <c r="F1" s="53"/>
      <c r="G1" s="52"/>
      <c r="H1" s="5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4"/>
    </row>
    <row r="2" spans="1:51" x14ac:dyDescent="0.2">
      <c r="A2" s="226"/>
      <c r="B2" s="227"/>
      <c r="C2" s="227"/>
      <c r="D2" s="227"/>
      <c r="E2" s="227"/>
      <c r="F2" s="235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8"/>
    </row>
    <row r="3" spans="1:51" ht="15.75" x14ac:dyDescent="0.25">
      <c r="A3" s="222" t="s">
        <v>148</v>
      </c>
      <c r="B3" s="223"/>
      <c r="C3" s="223"/>
      <c r="D3" s="223"/>
      <c r="E3" s="223"/>
      <c r="F3" s="224"/>
      <c r="G3" s="223"/>
      <c r="H3" s="224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5"/>
    </row>
    <row r="4" spans="1:51" ht="15.75" x14ac:dyDescent="0.25">
      <c r="A4" s="220"/>
      <c r="B4" s="221"/>
      <c r="C4" s="213"/>
      <c r="D4" s="260" t="s">
        <v>193</v>
      </c>
      <c r="E4" s="262"/>
      <c r="F4" s="260" t="s">
        <v>194</v>
      </c>
      <c r="G4" s="261"/>
      <c r="H4" s="261"/>
      <c r="I4" s="261"/>
      <c r="J4" s="261"/>
      <c r="K4" s="261"/>
      <c r="L4" s="261"/>
      <c r="M4" s="261"/>
      <c r="N4" s="262"/>
      <c r="O4" s="260" t="s">
        <v>167</v>
      </c>
      <c r="P4" s="261"/>
      <c r="Q4" s="261"/>
      <c r="R4" s="262"/>
      <c r="S4" s="260" t="s">
        <v>168</v>
      </c>
      <c r="T4" s="261"/>
      <c r="U4" s="261"/>
      <c r="V4" s="261"/>
      <c r="W4" s="261"/>
      <c r="X4" s="261"/>
      <c r="Y4" s="261"/>
      <c r="Z4" s="261"/>
      <c r="AA4" s="261"/>
      <c r="AB4" s="262"/>
      <c r="AC4" s="260" t="s">
        <v>170</v>
      </c>
      <c r="AD4" s="261"/>
      <c r="AE4" s="261"/>
      <c r="AF4" s="261"/>
      <c r="AG4" s="262"/>
      <c r="AH4" s="260" t="s">
        <v>179</v>
      </c>
      <c r="AI4" s="261"/>
      <c r="AJ4" s="261"/>
      <c r="AK4" s="262"/>
      <c r="AL4" s="260" t="s">
        <v>180</v>
      </c>
      <c r="AM4" s="261"/>
      <c r="AN4" s="262"/>
      <c r="AO4" s="263" t="s">
        <v>195</v>
      </c>
      <c r="AP4" s="264"/>
      <c r="AQ4" s="264"/>
      <c r="AR4" s="265"/>
      <c r="AS4" s="266" t="s">
        <v>196</v>
      </c>
      <c r="AT4" s="267"/>
      <c r="AU4" s="267"/>
      <c r="AV4" s="267"/>
      <c r="AW4" s="267"/>
      <c r="AX4" s="268"/>
      <c r="AY4" s="55"/>
    </row>
    <row r="5" spans="1:51" ht="84" customHeight="1" x14ac:dyDescent="0.2">
      <c r="A5" s="56" t="s">
        <v>0</v>
      </c>
      <c r="B5" s="57" t="s">
        <v>1</v>
      </c>
      <c r="C5" s="58" t="s">
        <v>2</v>
      </c>
      <c r="D5" s="1" t="s">
        <v>197</v>
      </c>
      <c r="E5" s="2" t="s">
        <v>198</v>
      </c>
      <c r="F5" s="1" t="s">
        <v>236</v>
      </c>
      <c r="G5" s="1" t="s">
        <v>237</v>
      </c>
      <c r="H5" s="1" t="s">
        <v>209</v>
      </c>
      <c r="I5" s="1" t="s">
        <v>210</v>
      </c>
      <c r="J5" s="2" t="s">
        <v>200</v>
      </c>
      <c r="K5" s="2" t="s">
        <v>201</v>
      </c>
      <c r="L5" s="2" t="s">
        <v>202</v>
      </c>
      <c r="M5" s="2" t="s">
        <v>203</v>
      </c>
      <c r="N5" s="2" t="s">
        <v>204</v>
      </c>
      <c r="O5" s="1" t="s">
        <v>205</v>
      </c>
      <c r="P5" s="2" t="s">
        <v>198</v>
      </c>
      <c r="Q5" s="2" t="s">
        <v>206</v>
      </c>
      <c r="R5" s="2" t="s">
        <v>206</v>
      </c>
      <c r="S5" s="1" t="s">
        <v>207</v>
      </c>
      <c r="T5" s="2" t="s">
        <v>208</v>
      </c>
      <c r="U5" s="1" t="s">
        <v>209</v>
      </c>
      <c r="V5" s="1" t="s">
        <v>210</v>
      </c>
      <c r="W5" s="214" t="s">
        <v>211</v>
      </c>
      <c r="X5" s="214" t="s">
        <v>212</v>
      </c>
      <c r="Y5" s="214" t="s">
        <v>213</v>
      </c>
      <c r="Z5" s="214" t="s">
        <v>214</v>
      </c>
      <c r="AA5" s="214" t="s">
        <v>215</v>
      </c>
      <c r="AB5" s="214" t="s">
        <v>216</v>
      </c>
      <c r="AC5" s="1" t="s">
        <v>199</v>
      </c>
      <c r="AD5" s="1" t="s">
        <v>198</v>
      </c>
      <c r="AE5" s="1" t="s">
        <v>206</v>
      </c>
      <c r="AF5" s="1" t="s">
        <v>206</v>
      </c>
      <c r="AG5" s="1" t="s">
        <v>206</v>
      </c>
      <c r="AH5" s="1" t="s">
        <v>217</v>
      </c>
      <c r="AI5" s="1" t="s">
        <v>218</v>
      </c>
      <c r="AJ5" s="1" t="s">
        <v>219</v>
      </c>
      <c r="AK5" s="1" t="s">
        <v>220</v>
      </c>
      <c r="AL5" s="215" t="s">
        <v>221</v>
      </c>
      <c r="AM5" s="2" t="s">
        <v>198</v>
      </c>
      <c r="AN5" s="2" t="s">
        <v>206</v>
      </c>
      <c r="AO5" s="1" t="s">
        <v>221</v>
      </c>
      <c r="AP5" s="2" t="s">
        <v>198</v>
      </c>
      <c r="AQ5" s="1" t="s">
        <v>222</v>
      </c>
      <c r="AR5" s="1" t="s">
        <v>222</v>
      </c>
      <c r="AS5" s="1" t="s">
        <v>223</v>
      </c>
      <c r="AT5" s="1" t="s">
        <v>224</v>
      </c>
      <c r="AU5" s="1" t="s">
        <v>225</v>
      </c>
      <c r="AV5" s="1" t="s">
        <v>226</v>
      </c>
      <c r="AW5" s="1" t="s">
        <v>227</v>
      </c>
      <c r="AX5" s="2" t="s">
        <v>129</v>
      </c>
    </row>
    <row r="6" spans="1:51" ht="13.5" customHeight="1" x14ac:dyDescent="0.2">
      <c r="A6" s="137"/>
      <c r="B6" s="138"/>
      <c r="C6" s="59"/>
      <c r="D6" s="3"/>
      <c r="E6" s="4"/>
      <c r="F6" s="5"/>
      <c r="G6" s="4"/>
      <c r="H6" s="5"/>
      <c r="I6" s="4"/>
      <c r="J6" s="7">
        <v>1.1000000000000001</v>
      </c>
      <c r="K6" s="7">
        <v>1.35</v>
      </c>
      <c r="L6" s="7">
        <v>1.5</v>
      </c>
      <c r="M6" s="7">
        <v>2</v>
      </c>
      <c r="N6" s="7">
        <v>2.15</v>
      </c>
      <c r="O6" s="5"/>
      <c r="P6" s="4"/>
      <c r="Q6" s="7">
        <v>1.3</v>
      </c>
      <c r="R6" s="7">
        <v>1.5</v>
      </c>
      <c r="S6" s="3"/>
      <c r="T6" s="6"/>
      <c r="U6" s="3"/>
      <c r="V6" s="6"/>
      <c r="W6" s="8">
        <v>1.1000000000000001</v>
      </c>
      <c r="X6" s="8">
        <v>1.37</v>
      </c>
      <c r="Y6" s="8">
        <v>1.62</v>
      </c>
      <c r="Z6" s="8">
        <v>1.47</v>
      </c>
      <c r="AA6" s="8">
        <v>2.17</v>
      </c>
      <c r="AB6" s="8">
        <v>3</v>
      </c>
      <c r="AC6" s="3"/>
      <c r="AD6" s="3"/>
      <c r="AE6" s="7">
        <v>1.65</v>
      </c>
      <c r="AF6" s="7">
        <v>2.1</v>
      </c>
      <c r="AG6" s="7">
        <v>3</v>
      </c>
      <c r="AH6" s="3"/>
      <c r="AI6" s="6"/>
      <c r="AJ6" s="3"/>
      <c r="AK6" s="6"/>
      <c r="AL6" s="216"/>
      <c r="AM6" s="4"/>
      <c r="AN6" s="7">
        <v>1.5</v>
      </c>
      <c r="AO6" s="3"/>
      <c r="AP6" s="3"/>
      <c r="AQ6" s="7">
        <v>1.2</v>
      </c>
      <c r="AR6" s="7">
        <v>1.35</v>
      </c>
      <c r="AS6" s="3"/>
      <c r="AT6" s="3"/>
      <c r="AU6" s="3"/>
      <c r="AV6" s="3"/>
      <c r="AW6" s="4"/>
      <c r="AX6" s="4"/>
    </row>
    <row r="7" spans="1:51" ht="13.5" customHeight="1" x14ac:dyDescent="0.2">
      <c r="A7" s="139"/>
      <c r="B7" s="140"/>
      <c r="C7" s="60" t="s">
        <v>103</v>
      </c>
      <c r="D7" s="217" t="s">
        <v>104</v>
      </c>
      <c r="E7" s="218" t="s">
        <v>104</v>
      </c>
      <c r="F7" s="217" t="s">
        <v>104</v>
      </c>
      <c r="G7" s="218" t="s">
        <v>104</v>
      </c>
      <c r="H7" s="217" t="s">
        <v>104</v>
      </c>
      <c r="I7" s="218" t="s">
        <v>104</v>
      </c>
      <c r="J7" s="218" t="s">
        <v>104</v>
      </c>
      <c r="K7" s="218" t="s">
        <v>104</v>
      </c>
      <c r="L7" s="218" t="s">
        <v>104</v>
      </c>
      <c r="M7" s="218" t="s">
        <v>104</v>
      </c>
      <c r="N7" s="218" t="s">
        <v>104</v>
      </c>
      <c r="O7" s="218" t="s">
        <v>104</v>
      </c>
      <c r="P7" s="218" t="s">
        <v>104</v>
      </c>
      <c r="Q7" s="218" t="s">
        <v>104</v>
      </c>
      <c r="R7" s="218" t="s">
        <v>104</v>
      </c>
      <c r="S7" s="218" t="s">
        <v>104</v>
      </c>
      <c r="T7" s="218" t="s">
        <v>104</v>
      </c>
      <c r="U7" s="218" t="s">
        <v>104</v>
      </c>
      <c r="V7" s="218" t="s">
        <v>104</v>
      </c>
      <c r="W7" s="218" t="s">
        <v>104</v>
      </c>
      <c r="X7" s="218" t="s">
        <v>104</v>
      </c>
      <c r="Y7" s="218" t="s">
        <v>104</v>
      </c>
      <c r="Z7" s="218" t="s">
        <v>104</v>
      </c>
      <c r="AA7" s="218" t="s">
        <v>104</v>
      </c>
      <c r="AB7" s="218" t="s">
        <v>104</v>
      </c>
      <c r="AC7" s="218" t="s">
        <v>104</v>
      </c>
      <c r="AD7" s="218" t="s">
        <v>104</v>
      </c>
      <c r="AE7" s="218" t="s">
        <v>104</v>
      </c>
      <c r="AF7" s="218" t="s">
        <v>104</v>
      </c>
      <c r="AG7" s="218" t="s">
        <v>104</v>
      </c>
      <c r="AH7" s="218" t="s">
        <v>104</v>
      </c>
      <c r="AI7" s="218" t="s">
        <v>104</v>
      </c>
      <c r="AJ7" s="218" t="s">
        <v>104</v>
      </c>
      <c r="AK7" s="218" t="s">
        <v>104</v>
      </c>
      <c r="AL7" s="219" t="s">
        <v>104</v>
      </c>
      <c r="AM7" s="218" t="s">
        <v>104</v>
      </c>
      <c r="AN7" s="218" t="s">
        <v>104</v>
      </c>
      <c r="AO7" s="217" t="s">
        <v>104</v>
      </c>
      <c r="AP7" s="218" t="s">
        <v>104</v>
      </c>
      <c r="AQ7" s="218" t="s">
        <v>104</v>
      </c>
      <c r="AR7" s="218" t="s">
        <v>104</v>
      </c>
      <c r="AS7" s="217" t="s">
        <v>104</v>
      </c>
      <c r="AT7" s="218" t="s">
        <v>104</v>
      </c>
      <c r="AU7" s="217" t="s">
        <v>104</v>
      </c>
      <c r="AV7" s="218" t="s">
        <v>104</v>
      </c>
      <c r="AW7" s="218" t="s">
        <v>104</v>
      </c>
      <c r="AX7" s="218" t="s">
        <v>104</v>
      </c>
    </row>
    <row r="8" spans="1:51" x14ac:dyDescent="0.2">
      <c r="A8" s="61"/>
      <c r="B8" s="62" t="s">
        <v>3</v>
      </c>
      <c r="C8" s="63"/>
      <c r="D8" s="64"/>
      <c r="E8" s="65"/>
      <c r="F8" s="64"/>
      <c r="G8" s="65"/>
      <c r="H8" s="64"/>
      <c r="I8" s="65"/>
      <c r="J8" s="65"/>
      <c r="K8" s="65"/>
      <c r="L8" s="65"/>
      <c r="M8" s="65"/>
      <c r="N8" s="65"/>
      <c r="O8" s="66"/>
      <c r="P8" s="65"/>
      <c r="Q8" s="65"/>
      <c r="R8" s="65"/>
      <c r="S8" s="66"/>
      <c r="T8" s="65"/>
      <c r="U8" s="66"/>
      <c r="V8" s="65"/>
      <c r="W8" s="67"/>
      <c r="X8" s="67"/>
      <c r="Y8" s="68"/>
      <c r="Z8" s="68"/>
      <c r="AA8" s="68"/>
      <c r="AB8" s="68"/>
      <c r="AC8" s="66"/>
      <c r="AD8" s="65"/>
      <c r="AE8" s="64"/>
      <c r="AF8" s="64"/>
      <c r="AG8" s="69"/>
      <c r="AH8" s="64"/>
      <c r="AI8" s="64"/>
      <c r="AJ8" s="64"/>
      <c r="AK8" s="64"/>
      <c r="AL8" s="64"/>
      <c r="AM8" s="64"/>
      <c r="AN8" s="69"/>
      <c r="AO8" s="65"/>
      <c r="AP8" s="65"/>
      <c r="AQ8" s="64"/>
      <c r="AR8" s="69"/>
      <c r="AS8" s="65"/>
      <c r="AT8" s="65"/>
      <c r="AU8" s="65"/>
      <c r="AV8" s="65"/>
      <c r="AW8" s="65"/>
      <c r="AX8" s="240"/>
    </row>
    <row r="9" spans="1:51" x14ac:dyDescent="0.2">
      <c r="A9" s="70"/>
      <c r="B9" s="71"/>
      <c r="C9" s="72"/>
      <c r="D9" s="73"/>
      <c r="E9" s="74"/>
      <c r="F9" s="73"/>
      <c r="G9" s="74"/>
      <c r="H9" s="73"/>
      <c r="I9" s="74"/>
      <c r="J9" s="77"/>
      <c r="K9" s="77"/>
      <c r="L9" s="77"/>
      <c r="M9" s="77"/>
      <c r="N9" s="77"/>
      <c r="O9" s="75"/>
      <c r="P9" s="74"/>
      <c r="Q9" s="77"/>
      <c r="R9" s="77"/>
      <c r="S9" s="75"/>
      <c r="T9" s="74"/>
      <c r="U9" s="75"/>
      <c r="V9" s="74"/>
      <c r="W9" s="78"/>
      <c r="X9" s="78"/>
      <c r="Y9" s="79"/>
      <c r="Z9" s="79"/>
      <c r="AA9" s="79"/>
      <c r="AB9" s="79"/>
      <c r="AC9" s="76"/>
      <c r="AD9" s="73"/>
      <c r="AE9" s="80"/>
      <c r="AF9" s="80"/>
      <c r="AG9" s="80"/>
      <c r="AH9" s="75"/>
      <c r="AI9" s="74"/>
      <c r="AJ9" s="75"/>
      <c r="AK9" s="74"/>
      <c r="AL9" s="75"/>
      <c r="AM9" s="74"/>
      <c r="AN9" s="80"/>
      <c r="AO9" s="75"/>
      <c r="AP9" s="74"/>
      <c r="AQ9" s="80"/>
      <c r="AR9" s="80"/>
      <c r="AS9" s="75"/>
      <c r="AT9" s="74"/>
      <c r="AU9" s="75"/>
      <c r="AV9" s="74"/>
      <c r="AW9" s="75"/>
      <c r="AX9" s="74"/>
    </row>
    <row r="10" spans="1:51" x14ac:dyDescent="0.2">
      <c r="A10" s="81"/>
      <c r="B10" s="82" t="s">
        <v>106</v>
      </c>
      <c r="C10" s="83"/>
      <c r="D10" s="84"/>
      <c r="E10" s="85"/>
      <c r="F10" s="86"/>
      <c r="G10" s="85"/>
      <c r="H10" s="86"/>
      <c r="I10" s="85"/>
      <c r="J10" s="89"/>
      <c r="K10" s="89"/>
      <c r="L10" s="89"/>
      <c r="M10" s="89"/>
      <c r="N10" s="89"/>
      <c r="O10" s="87"/>
      <c r="P10" s="85"/>
      <c r="Q10" s="89"/>
      <c r="R10" s="89"/>
      <c r="S10" s="87"/>
      <c r="T10" s="85"/>
      <c r="U10" s="87"/>
      <c r="V10" s="85"/>
      <c r="W10" s="90"/>
      <c r="X10" s="90"/>
      <c r="Y10" s="91"/>
      <c r="Z10" s="91"/>
      <c r="AA10" s="91"/>
      <c r="AB10" s="91"/>
      <c r="AC10" s="88"/>
      <c r="AD10" s="85"/>
      <c r="AE10" s="92"/>
      <c r="AF10" s="92"/>
      <c r="AG10" s="92"/>
      <c r="AH10" s="86"/>
      <c r="AI10" s="85"/>
      <c r="AJ10" s="86"/>
      <c r="AK10" s="85"/>
      <c r="AL10" s="86"/>
      <c r="AM10" s="85"/>
      <c r="AN10" s="92"/>
      <c r="AO10" s="87"/>
      <c r="AP10" s="85"/>
      <c r="AQ10" s="92"/>
      <c r="AR10" s="92"/>
      <c r="AS10" s="87"/>
      <c r="AT10" s="85"/>
      <c r="AU10" s="87"/>
      <c r="AV10" s="85"/>
      <c r="AW10" s="87"/>
      <c r="AX10" s="85"/>
    </row>
    <row r="11" spans="1:51" x14ac:dyDescent="0.2">
      <c r="A11" s="93" t="s">
        <v>4</v>
      </c>
      <c r="B11" s="94" t="s">
        <v>25</v>
      </c>
      <c r="C11" s="86">
        <v>15</v>
      </c>
      <c r="D11" s="86">
        <f t="shared" ref="D11:D16" si="0">ROUND(E11*C11,1)</f>
        <v>655.20000000000005</v>
      </c>
      <c r="E11" s="95">
        <f>RCF!C$43</f>
        <v>43.679000000000002</v>
      </c>
      <c r="F11" s="96">
        <v>297.10000000000002</v>
      </c>
      <c r="G11" s="95">
        <f>F11/$C11</f>
        <v>19.806666666666668</v>
      </c>
      <c r="H11" s="96">
        <f>ROUNDDOWN(F11/1.03*1.06,1)</f>
        <v>305.7</v>
      </c>
      <c r="I11" s="95">
        <f>H11/$C11</f>
        <v>20.38</v>
      </c>
      <c r="J11" s="97">
        <f t="shared" ref="J11:N25" si="1">ROUND($C11*$I11*J$6,1)</f>
        <v>336.3</v>
      </c>
      <c r="K11" s="97">
        <f t="shared" si="1"/>
        <v>412.7</v>
      </c>
      <c r="L11" s="97">
        <f t="shared" si="1"/>
        <v>458.6</v>
      </c>
      <c r="M11" s="97">
        <f t="shared" si="1"/>
        <v>611.4</v>
      </c>
      <c r="N11" s="97">
        <f t="shared" si="1"/>
        <v>657.3</v>
      </c>
      <c r="O11" s="96">
        <v>300.5</v>
      </c>
      <c r="P11" s="95">
        <f>O11/$C11</f>
        <v>20.033333333333335</v>
      </c>
      <c r="Q11" s="97">
        <f>ROUNDDOWN($O11*Q$6,1)</f>
        <v>390.6</v>
      </c>
      <c r="R11" s="97">
        <f>ROUNDDOWN($O11*R$6,1)</f>
        <v>450.7</v>
      </c>
      <c r="S11" s="96">
        <v>200.8</v>
      </c>
      <c r="T11" s="95">
        <f>S11/$C11</f>
        <v>13.386666666666667</v>
      </c>
      <c r="U11" s="96">
        <f>ROUNDDOWN(S11*1.05,1)</f>
        <v>210.8</v>
      </c>
      <c r="V11" s="95">
        <f>U11/$C11</f>
        <v>14.053333333333335</v>
      </c>
      <c r="W11" s="97">
        <f>ROUNDDOWN($U11*W$6,1)</f>
        <v>231.8</v>
      </c>
      <c r="X11" s="97">
        <f t="shared" ref="X11:AB16" si="2">ROUNDDOWN($U11*X$6,1)</f>
        <v>288.7</v>
      </c>
      <c r="Y11" s="97">
        <f t="shared" si="2"/>
        <v>341.4</v>
      </c>
      <c r="Z11" s="97">
        <f t="shared" si="2"/>
        <v>309.8</v>
      </c>
      <c r="AA11" s="97">
        <f t="shared" si="2"/>
        <v>457.4</v>
      </c>
      <c r="AB11" s="97">
        <f t="shared" si="2"/>
        <v>632.4</v>
      </c>
      <c r="AC11" s="86">
        <v>299.89999999999998</v>
      </c>
      <c r="AD11" s="95">
        <f>AC11/$C11</f>
        <v>19.993333333333332</v>
      </c>
      <c r="AE11" s="92">
        <f t="shared" ref="AE11:AG25" si="3">ROUND($AC11*AE$6,1)</f>
        <v>494.8</v>
      </c>
      <c r="AF11" s="92">
        <f t="shared" si="3"/>
        <v>629.79999999999995</v>
      </c>
      <c r="AG11" s="92">
        <f t="shared" si="3"/>
        <v>899.7</v>
      </c>
      <c r="AH11" s="96">
        <v>301.8</v>
      </c>
      <c r="AI11" s="95">
        <f>AH11/$C11</f>
        <v>20.12</v>
      </c>
      <c r="AJ11" s="96"/>
      <c r="AK11" s="95">
        <f>AJ11/$C11</f>
        <v>0</v>
      </c>
      <c r="AL11" s="238">
        <f>ROUNDDOWN(C11*AM11,1)</f>
        <v>310.60000000000002</v>
      </c>
      <c r="AM11" s="95">
        <f>RCF!I$33</f>
        <v>20.709</v>
      </c>
      <c r="AN11" s="92">
        <f>ROUNDDOWN($AL11*AN$6,1)</f>
        <v>465.9</v>
      </c>
      <c r="AO11" s="86">
        <v>314.60000000000002</v>
      </c>
      <c r="AP11" s="95">
        <f>AO11/$C11</f>
        <v>20.973333333333336</v>
      </c>
      <c r="AQ11" s="92">
        <f>ROUNDDOWN($AO11*AQ$6,1)</f>
        <v>377.5</v>
      </c>
      <c r="AR11" s="92">
        <f>ROUNDDOWN($AO11*AR$6,1)</f>
        <v>424.7</v>
      </c>
      <c r="AS11" s="86">
        <v>317.7</v>
      </c>
      <c r="AT11" s="95">
        <f>AS11/$C11</f>
        <v>21.18</v>
      </c>
      <c r="AU11" s="86">
        <v>311.2</v>
      </c>
      <c r="AV11" s="95">
        <f>AU11/$C11</f>
        <v>20.746666666666666</v>
      </c>
      <c r="AW11" s="239">
        <f>ROUNDDOWN(C11*AX11,1)</f>
        <v>307.10000000000002</v>
      </c>
      <c r="AX11" s="95">
        <f>RCF!I$41</f>
        <v>20.478000000000002</v>
      </c>
    </row>
    <row r="12" spans="1:51" x14ac:dyDescent="0.2">
      <c r="A12" s="93" t="s">
        <v>5</v>
      </c>
      <c r="B12" s="94" t="s">
        <v>6</v>
      </c>
      <c r="C12" s="86">
        <v>15</v>
      </c>
      <c r="D12" s="86">
        <f t="shared" si="0"/>
        <v>655.20000000000005</v>
      </c>
      <c r="E12" s="95">
        <f>RCF!C$43</f>
        <v>43.679000000000002</v>
      </c>
      <c r="F12" s="96">
        <v>297.10000000000002</v>
      </c>
      <c r="G12" s="95">
        <f t="shared" ref="G12:I25" si="4">F12/$C12</f>
        <v>19.806666666666668</v>
      </c>
      <c r="H12" s="96">
        <f t="shared" ref="H12:H25" si="5">ROUNDDOWN(F12/1.03*1.06,1)</f>
        <v>305.7</v>
      </c>
      <c r="I12" s="95">
        <f t="shared" si="4"/>
        <v>20.38</v>
      </c>
      <c r="J12" s="97">
        <f t="shared" si="1"/>
        <v>336.3</v>
      </c>
      <c r="K12" s="97">
        <f t="shared" si="1"/>
        <v>412.7</v>
      </c>
      <c r="L12" s="97">
        <f t="shared" si="1"/>
        <v>458.6</v>
      </c>
      <c r="M12" s="97">
        <f t="shared" si="1"/>
        <v>611.4</v>
      </c>
      <c r="N12" s="97">
        <f t="shared" si="1"/>
        <v>657.3</v>
      </c>
      <c r="O12" s="96">
        <v>300.5</v>
      </c>
      <c r="P12" s="95">
        <f t="shared" ref="P12" si="6">O12/$C12</f>
        <v>20.033333333333335</v>
      </c>
      <c r="Q12" s="97">
        <f t="shared" ref="Q12:R25" si="7">ROUNDDOWN($O12*Q$6,1)</f>
        <v>390.6</v>
      </c>
      <c r="R12" s="97">
        <f t="shared" si="7"/>
        <v>450.7</v>
      </c>
      <c r="S12" s="96">
        <v>280</v>
      </c>
      <c r="T12" s="95">
        <f t="shared" ref="T12" si="8">S12/$C12</f>
        <v>18.666666666666668</v>
      </c>
      <c r="U12" s="96">
        <f t="shared" ref="U12:U24" si="9">ROUNDDOWN(S12*1.05,1)</f>
        <v>294</v>
      </c>
      <c r="V12" s="95">
        <f t="shared" ref="V12" si="10">U12/$C12</f>
        <v>19.600000000000001</v>
      </c>
      <c r="W12" s="97">
        <f t="shared" ref="W12:W24" si="11">ROUNDDOWN($U12*W$6,1)</f>
        <v>323.39999999999998</v>
      </c>
      <c r="X12" s="97">
        <f t="shared" si="2"/>
        <v>402.7</v>
      </c>
      <c r="Y12" s="97">
        <f t="shared" si="2"/>
        <v>476.2</v>
      </c>
      <c r="Z12" s="97">
        <f t="shared" si="2"/>
        <v>432.1</v>
      </c>
      <c r="AA12" s="97">
        <f t="shared" si="2"/>
        <v>637.9</v>
      </c>
      <c r="AB12" s="97">
        <f t="shared" si="2"/>
        <v>882</v>
      </c>
      <c r="AC12" s="86">
        <v>299.89999999999998</v>
      </c>
      <c r="AD12" s="95">
        <f t="shared" ref="AD12" si="12">AC12/$C12</f>
        <v>19.993333333333332</v>
      </c>
      <c r="AE12" s="92">
        <f t="shared" si="3"/>
        <v>494.8</v>
      </c>
      <c r="AF12" s="92">
        <f t="shared" si="3"/>
        <v>629.79999999999995</v>
      </c>
      <c r="AG12" s="92">
        <f t="shared" si="3"/>
        <v>899.7</v>
      </c>
      <c r="AH12" s="96">
        <v>301.8</v>
      </c>
      <c r="AI12" s="95">
        <f t="shared" ref="AI12" si="13">AH12/$C12</f>
        <v>20.12</v>
      </c>
      <c r="AJ12" s="96"/>
      <c r="AK12" s="95">
        <f t="shared" ref="AK12" si="14">AJ12/$C12</f>
        <v>0</v>
      </c>
      <c r="AL12" s="238">
        <f t="shared" ref="AL12:AL16" si="15">ROUNDDOWN(C12*AM12,1)</f>
        <v>310.60000000000002</v>
      </c>
      <c r="AM12" s="95">
        <f>RCF!I$33</f>
        <v>20.709</v>
      </c>
      <c r="AN12" s="92">
        <f t="shared" ref="AN12:AN25" si="16">ROUNDDOWN($AL12*AN$6,1)</f>
        <v>465.9</v>
      </c>
      <c r="AO12" s="86">
        <v>314.60000000000002</v>
      </c>
      <c r="AP12" s="95">
        <f t="shared" ref="AP12" si="17">AO12/$C12</f>
        <v>20.973333333333336</v>
      </c>
      <c r="AQ12" s="92">
        <f t="shared" ref="AQ12:AR25" si="18">ROUNDDOWN($AO12*AQ$6,1)</f>
        <v>377.5</v>
      </c>
      <c r="AR12" s="92">
        <f t="shared" si="18"/>
        <v>424.7</v>
      </c>
      <c r="AS12" s="86">
        <v>317.7</v>
      </c>
      <c r="AT12" s="95">
        <f t="shared" ref="AT12" si="19">AS12/$C12</f>
        <v>21.18</v>
      </c>
      <c r="AU12" s="86">
        <v>311.2</v>
      </c>
      <c r="AV12" s="95">
        <f t="shared" ref="AV12" si="20">AU12/$C12</f>
        <v>20.746666666666666</v>
      </c>
      <c r="AW12" s="239">
        <f t="shared" ref="AW12:AW14" si="21">ROUNDDOWN(C12*AX12,1)</f>
        <v>307.10000000000002</v>
      </c>
      <c r="AX12" s="95">
        <f>RCF!I$41</f>
        <v>20.478000000000002</v>
      </c>
    </row>
    <row r="13" spans="1:51" x14ac:dyDescent="0.2">
      <c r="A13" s="93" t="s">
        <v>7</v>
      </c>
      <c r="B13" s="94" t="s">
        <v>8</v>
      </c>
      <c r="C13" s="86">
        <v>5</v>
      </c>
      <c r="D13" s="86">
        <f t="shared" si="0"/>
        <v>218.4</v>
      </c>
      <c r="E13" s="95">
        <f>RCF!C$43</f>
        <v>43.679000000000002</v>
      </c>
      <c r="F13" s="96">
        <v>99.1</v>
      </c>
      <c r="G13" s="95">
        <f t="shared" si="4"/>
        <v>19.82</v>
      </c>
      <c r="H13" s="96">
        <f t="shared" si="5"/>
        <v>101.9</v>
      </c>
      <c r="I13" s="95">
        <f t="shared" si="4"/>
        <v>20.380000000000003</v>
      </c>
      <c r="J13" s="97">
        <f t="shared" si="1"/>
        <v>112.1</v>
      </c>
      <c r="K13" s="97">
        <f t="shared" si="1"/>
        <v>137.6</v>
      </c>
      <c r="L13" s="97">
        <f t="shared" si="1"/>
        <v>152.9</v>
      </c>
      <c r="M13" s="97">
        <f t="shared" si="1"/>
        <v>203.8</v>
      </c>
      <c r="N13" s="97">
        <f t="shared" si="1"/>
        <v>219.1</v>
      </c>
      <c r="O13" s="96">
        <v>100.1</v>
      </c>
      <c r="P13" s="95">
        <f t="shared" ref="P13" si="22">O13/$C13</f>
        <v>20.02</v>
      </c>
      <c r="Q13" s="97">
        <f t="shared" si="7"/>
        <v>130.1</v>
      </c>
      <c r="R13" s="97">
        <f t="shared" si="7"/>
        <v>150.1</v>
      </c>
      <c r="S13" s="96">
        <v>93.2</v>
      </c>
      <c r="T13" s="95">
        <f t="shared" ref="T13" si="23">S13/$C13</f>
        <v>18.64</v>
      </c>
      <c r="U13" s="96">
        <f t="shared" si="9"/>
        <v>97.8</v>
      </c>
      <c r="V13" s="95">
        <f t="shared" ref="V13" si="24">U13/$C13</f>
        <v>19.559999999999999</v>
      </c>
      <c r="W13" s="97">
        <f t="shared" si="11"/>
        <v>107.5</v>
      </c>
      <c r="X13" s="97">
        <f t="shared" si="2"/>
        <v>133.9</v>
      </c>
      <c r="Y13" s="97">
        <f t="shared" si="2"/>
        <v>158.4</v>
      </c>
      <c r="Z13" s="97">
        <f t="shared" si="2"/>
        <v>143.69999999999999</v>
      </c>
      <c r="AA13" s="97">
        <f t="shared" si="2"/>
        <v>212.2</v>
      </c>
      <c r="AB13" s="97">
        <f t="shared" si="2"/>
        <v>293.39999999999998</v>
      </c>
      <c r="AC13" s="86">
        <v>100.2</v>
      </c>
      <c r="AD13" s="95">
        <f t="shared" ref="AD13" si="25">AC13/$C13</f>
        <v>20.04</v>
      </c>
      <c r="AE13" s="92">
        <f t="shared" si="3"/>
        <v>165.3</v>
      </c>
      <c r="AF13" s="92">
        <f t="shared" si="3"/>
        <v>210.4</v>
      </c>
      <c r="AG13" s="92">
        <f t="shared" si="3"/>
        <v>300.60000000000002</v>
      </c>
      <c r="AH13" s="96">
        <v>100.7</v>
      </c>
      <c r="AI13" s="95">
        <f t="shared" ref="AI13" si="26">AH13/$C13</f>
        <v>20.14</v>
      </c>
      <c r="AJ13" s="96"/>
      <c r="AK13" s="95">
        <f t="shared" ref="AK13" si="27">AJ13/$C13</f>
        <v>0</v>
      </c>
      <c r="AL13" s="238">
        <f t="shared" si="15"/>
        <v>103.5</v>
      </c>
      <c r="AM13" s="95">
        <f>RCF!I$33</f>
        <v>20.709</v>
      </c>
      <c r="AN13" s="92">
        <f t="shared" si="16"/>
        <v>155.19999999999999</v>
      </c>
      <c r="AO13" s="86">
        <v>104.8</v>
      </c>
      <c r="AP13" s="95">
        <f t="shared" ref="AP13" si="28">AO13/$C13</f>
        <v>20.96</v>
      </c>
      <c r="AQ13" s="92">
        <f t="shared" si="18"/>
        <v>125.7</v>
      </c>
      <c r="AR13" s="92">
        <f t="shared" si="18"/>
        <v>141.4</v>
      </c>
      <c r="AS13" s="86">
        <v>105.9</v>
      </c>
      <c r="AT13" s="95">
        <f t="shared" ref="AT13" si="29">AS13/$C13</f>
        <v>21.18</v>
      </c>
      <c r="AU13" s="86">
        <v>103.7</v>
      </c>
      <c r="AV13" s="95">
        <f t="shared" ref="AV13" si="30">AU13/$C13</f>
        <v>20.740000000000002</v>
      </c>
      <c r="AW13" s="239">
        <f t="shared" si="21"/>
        <v>102.3</v>
      </c>
      <c r="AX13" s="95">
        <f>RCF!I$41</f>
        <v>20.478000000000002</v>
      </c>
    </row>
    <row r="14" spans="1:51" x14ac:dyDescent="0.2">
      <c r="A14" s="93" t="s">
        <v>9</v>
      </c>
      <c r="B14" s="94" t="s">
        <v>10</v>
      </c>
      <c r="C14" s="86">
        <v>6</v>
      </c>
      <c r="D14" s="86">
        <f t="shared" si="0"/>
        <v>262.10000000000002</v>
      </c>
      <c r="E14" s="95">
        <f>RCF!C$43</f>
        <v>43.679000000000002</v>
      </c>
      <c r="F14" s="96">
        <v>118.8</v>
      </c>
      <c r="G14" s="95">
        <f t="shared" si="4"/>
        <v>19.8</v>
      </c>
      <c r="H14" s="96">
        <f t="shared" si="5"/>
        <v>122.2</v>
      </c>
      <c r="I14" s="95">
        <f t="shared" si="4"/>
        <v>20.366666666666667</v>
      </c>
      <c r="J14" s="97">
        <f t="shared" si="1"/>
        <v>134.4</v>
      </c>
      <c r="K14" s="97">
        <f t="shared" si="1"/>
        <v>165</v>
      </c>
      <c r="L14" s="97">
        <f t="shared" si="1"/>
        <v>183.3</v>
      </c>
      <c r="M14" s="97">
        <f t="shared" si="1"/>
        <v>244.4</v>
      </c>
      <c r="N14" s="97">
        <f t="shared" si="1"/>
        <v>262.7</v>
      </c>
      <c r="O14" s="238">
        <f>ROUNDDOWN($C14*P$11,1)</f>
        <v>120.2</v>
      </c>
      <c r="P14" s="95">
        <f t="shared" ref="P14" si="31">O14/$C14</f>
        <v>20.033333333333335</v>
      </c>
      <c r="Q14" s="97">
        <f t="shared" si="7"/>
        <v>156.19999999999999</v>
      </c>
      <c r="R14" s="97">
        <f t="shared" si="7"/>
        <v>180.3</v>
      </c>
      <c r="S14" s="96">
        <v>112.1</v>
      </c>
      <c r="T14" s="95">
        <f t="shared" ref="T14" si="32">S14/$C14</f>
        <v>18.683333333333334</v>
      </c>
      <c r="U14" s="96">
        <f t="shared" si="9"/>
        <v>117.7</v>
      </c>
      <c r="V14" s="95">
        <f t="shared" ref="V14" si="33">U14/$C14</f>
        <v>19.616666666666667</v>
      </c>
      <c r="W14" s="97">
        <f t="shared" si="11"/>
        <v>129.4</v>
      </c>
      <c r="X14" s="97">
        <f t="shared" si="2"/>
        <v>161.19999999999999</v>
      </c>
      <c r="Y14" s="97">
        <f t="shared" si="2"/>
        <v>190.6</v>
      </c>
      <c r="Z14" s="97">
        <f t="shared" si="2"/>
        <v>173</v>
      </c>
      <c r="AA14" s="97">
        <f t="shared" si="2"/>
        <v>255.4</v>
      </c>
      <c r="AB14" s="97">
        <f t="shared" si="2"/>
        <v>353.1</v>
      </c>
      <c r="AC14" s="238">
        <f>ROUNDDOWN($C14*AD$11,1)</f>
        <v>119.9</v>
      </c>
      <c r="AD14" s="95">
        <f t="shared" ref="AD14" si="34">AC14/$C14</f>
        <v>19.983333333333334</v>
      </c>
      <c r="AE14" s="92">
        <f t="shared" si="3"/>
        <v>197.8</v>
      </c>
      <c r="AF14" s="92">
        <f t="shared" si="3"/>
        <v>251.8</v>
      </c>
      <c r="AG14" s="92">
        <f t="shared" si="3"/>
        <v>359.7</v>
      </c>
      <c r="AH14" s="96">
        <v>120.8</v>
      </c>
      <c r="AI14" s="95">
        <f t="shared" ref="AI14" si="35">AH14/$C14</f>
        <v>20.133333333333333</v>
      </c>
      <c r="AJ14" s="96"/>
      <c r="AK14" s="95">
        <f t="shared" ref="AK14" si="36">AJ14/$C14</f>
        <v>0</v>
      </c>
      <c r="AL14" s="238">
        <f t="shared" si="15"/>
        <v>124.2</v>
      </c>
      <c r="AM14" s="95">
        <f>RCF!I$33</f>
        <v>20.709</v>
      </c>
      <c r="AN14" s="92">
        <f t="shared" si="16"/>
        <v>186.3</v>
      </c>
      <c r="AO14" s="238">
        <f>ROUNDDOWN($C14*AP$11,1)</f>
        <v>125.8</v>
      </c>
      <c r="AP14" s="95">
        <f t="shared" ref="AP14" si="37">AO14/$C14</f>
        <v>20.966666666666665</v>
      </c>
      <c r="AQ14" s="92">
        <f t="shared" si="18"/>
        <v>150.9</v>
      </c>
      <c r="AR14" s="92">
        <f t="shared" si="18"/>
        <v>169.8</v>
      </c>
      <c r="AS14" s="86">
        <v>127.2</v>
      </c>
      <c r="AT14" s="95">
        <f t="shared" ref="AT14" si="38">AS14/$C14</f>
        <v>21.2</v>
      </c>
      <c r="AU14" s="86">
        <v>124.49</v>
      </c>
      <c r="AV14" s="95">
        <f t="shared" ref="AV14" si="39">AU14/$C14</f>
        <v>20.748333333333331</v>
      </c>
      <c r="AW14" s="239">
        <f t="shared" si="21"/>
        <v>122.8</v>
      </c>
      <c r="AX14" s="95">
        <f>RCF!I$41</f>
        <v>20.478000000000002</v>
      </c>
    </row>
    <row r="15" spans="1:51" x14ac:dyDescent="0.2">
      <c r="A15" s="93" t="s">
        <v>11</v>
      </c>
      <c r="B15" s="94" t="s">
        <v>12</v>
      </c>
      <c r="C15" s="86">
        <v>8</v>
      </c>
      <c r="D15" s="86">
        <f t="shared" si="0"/>
        <v>349.4</v>
      </c>
      <c r="E15" s="95">
        <f>RCF!C$43</f>
        <v>43.679000000000002</v>
      </c>
      <c r="F15" s="96">
        <v>158.30000000000001</v>
      </c>
      <c r="G15" s="95">
        <f t="shared" si="4"/>
        <v>19.787500000000001</v>
      </c>
      <c r="H15" s="96">
        <f t="shared" si="5"/>
        <v>162.9</v>
      </c>
      <c r="I15" s="95">
        <f t="shared" si="4"/>
        <v>20.362500000000001</v>
      </c>
      <c r="J15" s="97">
        <f t="shared" si="1"/>
        <v>179.2</v>
      </c>
      <c r="K15" s="97">
        <f t="shared" si="1"/>
        <v>219.9</v>
      </c>
      <c r="L15" s="97">
        <f t="shared" si="1"/>
        <v>244.4</v>
      </c>
      <c r="M15" s="97">
        <f t="shared" si="1"/>
        <v>325.8</v>
      </c>
      <c r="N15" s="97">
        <f t="shared" si="1"/>
        <v>350.2</v>
      </c>
      <c r="O15" s="238">
        <f>ROUNDDOWN($C15*P$11,1)</f>
        <v>160.19999999999999</v>
      </c>
      <c r="P15" s="95">
        <f t="shared" ref="P15" si="40">O15/$C15</f>
        <v>20.024999999999999</v>
      </c>
      <c r="Q15" s="97">
        <f t="shared" si="7"/>
        <v>208.2</v>
      </c>
      <c r="R15" s="97">
        <f t="shared" si="7"/>
        <v>240.3</v>
      </c>
      <c r="S15" s="96">
        <v>149.4</v>
      </c>
      <c r="T15" s="95">
        <f t="shared" ref="T15" si="41">S15/$C15</f>
        <v>18.675000000000001</v>
      </c>
      <c r="U15" s="96">
        <f t="shared" si="9"/>
        <v>156.80000000000001</v>
      </c>
      <c r="V15" s="95">
        <f t="shared" ref="V15" si="42">U15/$C15</f>
        <v>19.600000000000001</v>
      </c>
      <c r="W15" s="97">
        <f t="shared" si="11"/>
        <v>172.4</v>
      </c>
      <c r="X15" s="97">
        <v>0</v>
      </c>
      <c r="Y15" s="97">
        <f t="shared" si="2"/>
        <v>254</v>
      </c>
      <c r="Z15" s="97">
        <f t="shared" si="2"/>
        <v>230.4</v>
      </c>
      <c r="AA15" s="97">
        <f t="shared" si="2"/>
        <v>340.2</v>
      </c>
      <c r="AB15" s="97">
        <f t="shared" si="2"/>
        <v>470.4</v>
      </c>
      <c r="AC15" s="238">
        <f>ROUNDDOWN($C15*AD$11,1)</f>
        <v>159.9</v>
      </c>
      <c r="AD15" s="95">
        <f t="shared" ref="AD15" si="43">AC15/$C15</f>
        <v>19.987500000000001</v>
      </c>
      <c r="AE15" s="92">
        <f t="shared" si="3"/>
        <v>263.8</v>
      </c>
      <c r="AF15" s="92">
        <f t="shared" si="3"/>
        <v>335.8</v>
      </c>
      <c r="AG15" s="92">
        <f t="shared" si="3"/>
        <v>479.7</v>
      </c>
      <c r="AH15" s="96">
        <v>161.1</v>
      </c>
      <c r="AI15" s="95">
        <f t="shared" ref="AI15" si="44">AH15/$C15</f>
        <v>20.137499999999999</v>
      </c>
      <c r="AJ15" s="96"/>
      <c r="AK15" s="95">
        <f t="shared" ref="AK15" si="45">AJ15/$C15</f>
        <v>0</v>
      </c>
      <c r="AL15" s="238">
        <f t="shared" si="15"/>
        <v>165.6</v>
      </c>
      <c r="AM15" s="95">
        <f>RCF!I$33</f>
        <v>20.709</v>
      </c>
      <c r="AN15" s="92">
        <f t="shared" si="16"/>
        <v>248.4</v>
      </c>
      <c r="AO15" s="238">
        <f>ROUNDDOWN($C15*AP$11,1)</f>
        <v>167.7</v>
      </c>
      <c r="AP15" s="95">
        <f t="shared" ref="AP15" si="46">AO15/$C15</f>
        <v>20.962499999999999</v>
      </c>
      <c r="AQ15" s="92">
        <f t="shared" si="18"/>
        <v>201.2</v>
      </c>
      <c r="AR15" s="92">
        <f t="shared" si="18"/>
        <v>226.3</v>
      </c>
      <c r="AS15" s="86">
        <v>169.3</v>
      </c>
      <c r="AT15" s="95">
        <f t="shared" ref="AT15" si="47">AS15/$C15</f>
        <v>21.162500000000001</v>
      </c>
      <c r="AU15" s="86">
        <v>165.99</v>
      </c>
      <c r="AV15" s="95">
        <f t="shared" ref="AV15" si="48">AU15/$C15</f>
        <v>20.748750000000001</v>
      </c>
      <c r="AW15" s="86">
        <v>163.69999999999999</v>
      </c>
      <c r="AX15" s="95">
        <f t="shared" ref="AX15" si="49">AW15/$C15</f>
        <v>20.462499999999999</v>
      </c>
    </row>
    <row r="16" spans="1:51" x14ac:dyDescent="0.2">
      <c r="A16" s="93" t="s">
        <v>13</v>
      </c>
      <c r="B16" s="94" t="s">
        <v>14</v>
      </c>
      <c r="C16" s="86">
        <v>14</v>
      </c>
      <c r="D16" s="86">
        <f t="shared" si="0"/>
        <v>611.5</v>
      </c>
      <c r="E16" s="95">
        <f>RCF!C$43</f>
        <v>43.679000000000002</v>
      </c>
      <c r="F16" s="96">
        <v>277.2</v>
      </c>
      <c r="G16" s="95">
        <f t="shared" si="4"/>
        <v>19.8</v>
      </c>
      <c r="H16" s="96">
        <f t="shared" si="5"/>
        <v>285.2</v>
      </c>
      <c r="I16" s="95">
        <f t="shared" si="4"/>
        <v>20.37142857142857</v>
      </c>
      <c r="J16" s="97">
        <f t="shared" si="1"/>
        <v>313.7</v>
      </c>
      <c r="K16" s="97">
        <f t="shared" si="1"/>
        <v>385</v>
      </c>
      <c r="L16" s="97">
        <f t="shared" si="1"/>
        <v>427.8</v>
      </c>
      <c r="M16" s="97">
        <f t="shared" si="1"/>
        <v>570.4</v>
      </c>
      <c r="N16" s="97">
        <f t="shared" si="1"/>
        <v>613.20000000000005</v>
      </c>
      <c r="O16" s="238">
        <f>ROUNDDOWN($C16*P$11,1)</f>
        <v>280.39999999999998</v>
      </c>
      <c r="P16" s="95">
        <f t="shared" ref="P16" si="50">O16/$C16</f>
        <v>20.028571428571428</v>
      </c>
      <c r="Q16" s="97">
        <f t="shared" si="7"/>
        <v>364.5</v>
      </c>
      <c r="R16" s="97">
        <f t="shared" si="7"/>
        <v>420.6</v>
      </c>
      <c r="S16" s="96">
        <v>261.60000000000002</v>
      </c>
      <c r="T16" s="95">
        <f t="shared" ref="T16" si="51">S16/$C16</f>
        <v>18.685714285714287</v>
      </c>
      <c r="U16" s="96">
        <f t="shared" si="9"/>
        <v>274.60000000000002</v>
      </c>
      <c r="V16" s="95">
        <f t="shared" ref="V16" si="52">U16/$C16</f>
        <v>19.614285714285717</v>
      </c>
      <c r="W16" s="97">
        <f t="shared" si="11"/>
        <v>302</v>
      </c>
      <c r="X16" s="97">
        <f t="shared" ref="X16" si="53">ROUNDDOWN($U16*X$6,1)</f>
        <v>376.2</v>
      </c>
      <c r="Y16" s="97">
        <f t="shared" si="2"/>
        <v>444.8</v>
      </c>
      <c r="Z16" s="97">
        <f t="shared" si="2"/>
        <v>403.6</v>
      </c>
      <c r="AA16" s="97">
        <f t="shared" si="2"/>
        <v>595.79999999999995</v>
      </c>
      <c r="AB16" s="97">
        <f t="shared" si="2"/>
        <v>823.8</v>
      </c>
      <c r="AC16" s="238">
        <f>ROUNDDOWN($C16*AD$11,1)</f>
        <v>279.89999999999998</v>
      </c>
      <c r="AD16" s="95">
        <f t="shared" ref="AD16" si="54">AC16/$C16</f>
        <v>19.99285714285714</v>
      </c>
      <c r="AE16" s="92">
        <f t="shared" si="3"/>
        <v>461.8</v>
      </c>
      <c r="AF16" s="92">
        <f t="shared" si="3"/>
        <v>587.79999999999995</v>
      </c>
      <c r="AG16" s="92">
        <f t="shared" si="3"/>
        <v>839.7</v>
      </c>
      <c r="AH16" s="96">
        <v>281.7</v>
      </c>
      <c r="AI16" s="95">
        <f t="shared" ref="AI16" si="55">AH16/$C16</f>
        <v>20.12142857142857</v>
      </c>
      <c r="AJ16" s="96"/>
      <c r="AK16" s="95">
        <f t="shared" ref="AK16" si="56">AJ16/$C16</f>
        <v>0</v>
      </c>
      <c r="AL16" s="238">
        <f t="shared" si="15"/>
        <v>289.89999999999998</v>
      </c>
      <c r="AM16" s="95">
        <f>RCF!I$33</f>
        <v>20.709</v>
      </c>
      <c r="AN16" s="92">
        <f t="shared" si="16"/>
        <v>434.8</v>
      </c>
      <c r="AO16" s="238">
        <f>ROUNDDOWN($C16*AP$11,1)</f>
        <v>293.60000000000002</v>
      </c>
      <c r="AP16" s="95">
        <f t="shared" ref="AP16" si="57">AO16/$C16</f>
        <v>20.971428571428572</v>
      </c>
      <c r="AQ16" s="92">
        <f t="shared" si="18"/>
        <v>352.3</v>
      </c>
      <c r="AR16" s="92">
        <f t="shared" si="18"/>
        <v>396.3</v>
      </c>
      <c r="AS16" s="86">
        <v>296.39999999999998</v>
      </c>
      <c r="AT16" s="95">
        <f t="shared" ref="AT16" si="58">AS16/$C16</f>
        <v>21.171428571428571</v>
      </c>
      <c r="AU16" s="86">
        <v>290.49</v>
      </c>
      <c r="AV16" s="95">
        <f t="shared" ref="AV16" si="59">AU16/$C16</f>
        <v>20.749285714285715</v>
      </c>
      <c r="AW16" s="239">
        <f>ROUNDDOWN(C16*AX16,1)</f>
        <v>286.60000000000002</v>
      </c>
      <c r="AX16" s="95">
        <f>RCF!I$41</f>
        <v>20.478000000000002</v>
      </c>
    </row>
    <row r="17" spans="1:50" x14ac:dyDescent="0.2">
      <c r="A17" s="93" t="s">
        <v>20</v>
      </c>
      <c r="B17" s="94" t="s">
        <v>26</v>
      </c>
      <c r="C17" s="86">
        <v>0</v>
      </c>
      <c r="D17" s="86">
        <v>0</v>
      </c>
      <c r="E17" s="95">
        <v>0</v>
      </c>
      <c r="F17" s="96">
        <v>0</v>
      </c>
      <c r="G17" s="95">
        <v>0</v>
      </c>
      <c r="H17" s="96">
        <f t="shared" si="5"/>
        <v>0</v>
      </c>
      <c r="I17" s="95">
        <v>0</v>
      </c>
      <c r="J17" s="97">
        <f t="shared" si="1"/>
        <v>0</v>
      </c>
      <c r="K17" s="97">
        <f t="shared" si="1"/>
        <v>0</v>
      </c>
      <c r="L17" s="97">
        <f t="shared" si="1"/>
        <v>0</v>
      </c>
      <c r="M17" s="97">
        <f t="shared" si="1"/>
        <v>0</v>
      </c>
      <c r="N17" s="97">
        <f t="shared" si="1"/>
        <v>0</v>
      </c>
      <c r="O17" s="96">
        <v>0</v>
      </c>
      <c r="P17" s="95">
        <v>0</v>
      </c>
      <c r="Q17" s="97">
        <f t="shared" si="7"/>
        <v>0</v>
      </c>
      <c r="R17" s="97">
        <f t="shared" si="7"/>
        <v>0</v>
      </c>
      <c r="S17" s="96">
        <v>0</v>
      </c>
      <c r="T17" s="95">
        <v>0</v>
      </c>
      <c r="U17" s="96">
        <f t="shared" si="9"/>
        <v>0</v>
      </c>
      <c r="V17" s="95">
        <v>0</v>
      </c>
      <c r="W17" s="97">
        <f t="shared" si="11"/>
        <v>0</v>
      </c>
      <c r="X17" s="97">
        <f t="shared" ref="X17:X18" si="60">ROUND($C17*$V17*X$6,1)</f>
        <v>0</v>
      </c>
      <c r="Y17" s="97">
        <f t="shared" ref="Y17:AB18" si="61">ROUND($C17*$V17*Y$6,1)</f>
        <v>0</v>
      </c>
      <c r="Z17" s="97">
        <f t="shared" si="61"/>
        <v>0</v>
      </c>
      <c r="AA17" s="97">
        <f t="shared" si="61"/>
        <v>0</v>
      </c>
      <c r="AB17" s="97">
        <f t="shared" si="61"/>
        <v>0</v>
      </c>
      <c r="AC17" s="86">
        <v>0</v>
      </c>
      <c r="AD17" s="95">
        <v>0</v>
      </c>
      <c r="AE17" s="92">
        <f t="shared" si="3"/>
        <v>0</v>
      </c>
      <c r="AF17" s="92">
        <f t="shared" si="3"/>
        <v>0</v>
      </c>
      <c r="AG17" s="92">
        <f t="shared" si="3"/>
        <v>0</v>
      </c>
      <c r="AH17" s="96">
        <v>0</v>
      </c>
      <c r="AI17" s="95">
        <v>0</v>
      </c>
      <c r="AJ17" s="96"/>
      <c r="AK17" s="95">
        <v>0</v>
      </c>
      <c r="AL17" s="96"/>
      <c r="AM17" s="95">
        <v>0</v>
      </c>
      <c r="AN17" s="92">
        <f t="shared" si="16"/>
        <v>0</v>
      </c>
      <c r="AO17" s="86">
        <v>0</v>
      </c>
      <c r="AP17" s="95">
        <v>0</v>
      </c>
      <c r="AQ17" s="92">
        <f t="shared" si="18"/>
        <v>0</v>
      </c>
      <c r="AR17" s="92">
        <f t="shared" si="18"/>
        <v>0</v>
      </c>
      <c r="AS17" s="86">
        <v>0</v>
      </c>
      <c r="AT17" s="95">
        <v>0</v>
      </c>
      <c r="AU17" s="86">
        <v>0</v>
      </c>
      <c r="AV17" s="95">
        <v>0</v>
      </c>
      <c r="AW17" s="239">
        <f>ROUNDDOWN(C17*AX17,1)</f>
        <v>0</v>
      </c>
      <c r="AX17" s="95">
        <v>0</v>
      </c>
    </row>
    <row r="18" spans="1:50" x14ac:dyDescent="0.2">
      <c r="A18" s="93" t="s">
        <v>21</v>
      </c>
      <c r="B18" s="94" t="s">
        <v>27</v>
      </c>
      <c r="C18" s="86">
        <v>0</v>
      </c>
      <c r="D18" s="86">
        <v>0</v>
      </c>
      <c r="E18" s="95">
        <v>0</v>
      </c>
      <c r="F18" s="96">
        <v>0</v>
      </c>
      <c r="G18" s="95">
        <v>0</v>
      </c>
      <c r="H18" s="96">
        <f t="shared" si="5"/>
        <v>0</v>
      </c>
      <c r="I18" s="95">
        <v>0</v>
      </c>
      <c r="J18" s="97">
        <f t="shared" si="1"/>
        <v>0</v>
      </c>
      <c r="K18" s="97">
        <f t="shared" si="1"/>
        <v>0</v>
      </c>
      <c r="L18" s="97">
        <f t="shared" si="1"/>
        <v>0</v>
      </c>
      <c r="M18" s="97">
        <f t="shared" si="1"/>
        <v>0</v>
      </c>
      <c r="N18" s="97">
        <f t="shared" si="1"/>
        <v>0</v>
      </c>
      <c r="O18" s="96">
        <v>0</v>
      </c>
      <c r="P18" s="95">
        <v>0</v>
      </c>
      <c r="Q18" s="97">
        <f t="shared" si="7"/>
        <v>0</v>
      </c>
      <c r="R18" s="97">
        <f t="shared" si="7"/>
        <v>0</v>
      </c>
      <c r="S18" s="96">
        <v>0</v>
      </c>
      <c r="T18" s="95">
        <v>0</v>
      </c>
      <c r="U18" s="96">
        <f t="shared" si="9"/>
        <v>0</v>
      </c>
      <c r="V18" s="95">
        <v>0</v>
      </c>
      <c r="W18" s="97">
        <f t="shared" si="11"/>
        <v>0</v>
      </c>
      <c r="X18" s="97">
        <f t="shared" si="60"/>
        <v>0</v>
      </c>
      <c r="Y18" s="97">
        <f t="shared" si="61"/>
        <v>0</v>
      </c>
      <c r="Z18" s="97">
        <f t="shared" si="61"/>
        <v>0</v>
      </c>
      <c r="AA18" s="97">
        <f t="shared" si="61"/>
        <v>0</v>
      </c>
      <c r="AB18" s="97">
        <f t="shared" si="61"/>
        <v>0</v>
      </c>
      <c r="AC18" s="86">
        <v>0</v>
      </c>
      <c r="AD18" s="95">
        <v>0</v>
      </c>
      <c r="AE18" s="92">
        <f t="shared" si="3"/>
        <v>0</v>
      </c>
      <c r="AF18" s="92">
        <f t="shared" si="3"/>
        <v>0</v>
      </c>
      <c r="AG18" s="92">
        <f t="shared" si="3"/>
        <v>0</v>
      </c>
      <c r="AH18" s="96">
        <v>0</v>
      </c>
      <c r="AI18" s="95">
        <v>0</v>
      </c>
      <c r="AJ18" s="96"/>
      <c r="AK18" s="95">
        <v>0</v>
      </c>
      <c r="AL18" s="96"/>
      <c r="AM18" s="95">
        <v>0</v>
      </c>
      <c r="AN18" s="92">
        <f t="shared" si="16"/>
        <v>0</v>
      </c>
      <c r="AO18" s="86">
        <v>0</v>
      </c>
      <c r="AP18" s="95">
        <v>0</v>
      </c>
      <c r="AQ18" s="92">
        <f t="shared" si="18"/>
        <v>0</v>
      </c>
      <c r="AR18" s="92">
        <f t="shared" si="18"/>
        <v>0</v>
      </c>
      <c r="AS18" s="86">
        <v>0</v>
      </c>
      <c r="AT18" s="95">
        <v>0</v>
      </c>
      <c r="AU18" s="86">
        <v>0</v>
      </c>
      <c r="AV18" s="95">
        <v>0</v>
      </c>
      <c r="AW18" s="239">
        <f>ROUNDDOWN(C18*AX18,1)</f>
        <v>0</v>
      </c>
      <c r="AX18" s="95">
        <v>0</v>
      </c>
    </row>
    <row r="19" spans="1:50" x14ac:dyDescent="0.2">
      <c r="A19" s="93" t="s">
        <v>22</v>
      </c>
      <c r="B19" s="94" t="s">
        <v>102</v>
      </c>
      <c r="C19" s="86">
        <v>15</v>
      </c>
      <c r="D19" s="86">
        <f t="shared" ref="D19:D25" si="62">ROUND(E19*C19,1)</f>
        <v>655.20000000000005</v>
      </c>
      <c r="E19" s="95">
        <f>RCF!C$43</f>
        <v>43.679000000000002</v>
      </c>
      <c r="F19" s="96">
        <v>336.6</v>
      </c>
      <c r="G19" s="95">
        <f t="shared" si="4"/>
        <v>22.44</v>
      </c>
      <c r="H19" s="96">
        <f t="shared" si="5"/>
        <v>346.4</v>
      </c>
      <c r="I19" s="95">
        <f t="shared" si="4"/>
        <v>23.09333333333333</v>
      </c>
      <c r="J19" s="97">
        <f t="shared" si="1"/>
        <v>381</v>
      </c>
      <c r="K19" s="97">
        <f t="shared" si="1"/>
        <v>467.6</v>
      </c>
      <c r="L19" s="97">
        <f t="shared" si="1"/>
        <v>519.6</v>
      </c>
      <c r="M19" s="97">
        <f t="shared" si="1"/>
        <v>692.8</v>
      </c>
      <c r="N19" s="97">
        <f t="shared" si="1"/>
        <v>744.8</v>
      </c>
      <c r="O19" s="96">
        <v>340.7</v>
      </c>
      <c r="P19" s="95">
        <f t="shared" ref="P19" si="63">O19/$C19</f>
        <v>22.713333333333331</v>
      </c>
      <c r="Q19" s="97">
        <f t="shared" si="7"/>
        <v>442.9</v>
      </c>
      <c r="R19" s="97">
        <f t="shared" si="7"/>
        <v>511</v>
      </c>
      <c r="S19" s="96">
        <v>317.8</v>
      </c>
      <c r="T19" s="95">
        <f t="shared" ref="T19" si="64">S19/$C19</f>
        <v>21.186666666666667</v>
      </c>
      <c r="U19" s="96">
        <f t="shared" si="9"/>
        <v>333.6</v>
      </c>
      <c r="V19" s="95">
        <f t="shared" ref="V19" si="65">U19/$C19</f>
        <v>22.240000000000002</v>
      </c>
      <c r="W19" s="97">
        <f t="shared" si="11"/>
        <v>366.9</v>
      </c>
      <c r="X19" s="97">
        <f t="shared" ref="X19:X21" si="66">ROUNDDOWN($U19*X$6,1)</f>
        <v>457</v>
      </c>
      <c r="Y19" s="97">
        <v>0</v>
      </c>
      <c r="Z19" s="97">
        <f t="shared" ref="Z19:AB24" si="67">ROUNDDOWN($U19*Z$6,1)</f>
        <v>490.3</v>
      </c>
      <c r="AA19" s="97">
        <f t="shared" si="67"/>
        <v>723.9</v>
      </c>
      <c r="AB19" s="97">
        <f t="shared" si="67"/>
        <v>1000.8</v>
      </c>
      <c r="AC19" s="86">
        <v>340.1</v>
      </c>
      <c r="AD19" s="95">
        <f t="shared" ref="AD19" si="68">AC19/$C19</f>
        <v>22.673333333333336</v>
      </c>
      <c r="AE19" s="92">
        <f t="shared" si="3"/>
        <v>561.20000000000005</v>
      </c>
      <c r="AF19" s="92">
        <f t="shared" si="3"/>
        <v>714.2</v>
      </c>
      <c r="AG19" s="92">
        <f t="shared" si="3"/>
        <v>1020.3</v>
      </c>
      <c r="AH19" s="96">
        <v>333.5</v>
      </c>
      <c r="AI19" s="95">
        <f t="shared" ref="AI19" si="69">AH19/$C19</f>
        <v>22.233333333333334</v>
      </c>
      <c r="AJ19" s="96"/>
      <c r="AK19" s="95">
        <f t="shared" ref="AK19" si="70">AJ19/$C19</f>
        <v>0</v>
      </c>
      <c r="AL19" s="238">
        <f>ROUNDDOWN(C19*AM19,1)</f>
        <v>310.60000000000002</v>
      </c>
      <c r="AM19" s="95">
        <f>RCF!I$33</f>
        <v>20.709</v>
      </c>
      <c r="AN19" s="92">
        <f t="shared" si="16"/>
        <v>465.9</v>
      </c>
      <c r="AO19" s="86">
        <v>356.9</v>
      </c>
      <c r="AP19" s="95">
        <f t="shared" ref="AP19" si="71">AO19/$C19</f>
        <v>23.793333333333333</v>
      </c>
      <c r="AQ19" s="92">
        <f t="shared" si="18"/>
        <v>428.2</v>
      </c>
      <c r="AR19" s="92">
        <f t="shared" si="18"/>
        <v>481.8</v>
      </c>
      <c r="AS19" s="86">
        <v>359.9</v>
      </c>
      <c r="AT19" s="95">
        <f t="shared" ref="AT19" si="72">AS19/$C19</f>
        <v>23.993333333333332</v>
      </c>
      <c r="AU19" s="86">
        <v>352.7</v>
      </c>
      <c r="AV19" s="95">
        <f t="shared" ref="AV19" si="73">AU19/$C19</f>
        <v>23.513333333333332</v>
      </c>
      <c r="AW19" s="86">
        <v>532.4</v>
      </c>
      <c r="AX19" s="95">
        <f t="shared" ref="AX19" si="74">AW19/$C19</f>
        <v>35.493333333333332</v>
      </c>
    </row>
    <row r="20" spans="1:50" x14ac:dyDescent="0.2">
      <c r="A20" s="93" t="s">
        <v>23</v>
      </c>
      <c r="B20" s="94" t="s">
        <v>102</v>
      </c>
      <c r="C20" s="86">
        <v>30</v>
      </c>
      <c r="D20" s="86">
        <f t="shared" si="62"/>
        <v>1310.4000000000001</v>
      </c>
      <c r="E20" s="95">
        <f>RCF!C$43</f>
        <v>43.679000000000002</v>
      </c>
      <c r="F20" s="96">
        <v>336.6</v>
      </c>
      <c r="G20" s="95">
        <f t="shared" si="4"/>
        <v>11.22</v>
      </c>
      <c r="H20" s="96">
        <f t="shared" si="5"/>
        <v>346.4</v>
      </c>
      <c r="I20" s="95">
        <f t="shared" si="4"/>
        <v>11.546666666666665</v>
      </c>
      <c r="J20" s="97">
        <f t="shared" si="1"/>
        <v>381</v>
      </c>
      <c r="K20" s="97">
        <f t="shared" si="1"/>
        <v>467.6</v>
      </c>
      <c r="L20" s="97">
        <f t="shared" si="1"/>
        <v>519.6</v>
      </c>
      <c r="M20" s="97">
        <f t="shared" si="1"/>
        <v>692.8</v>
      </c>
      <c r="N20" s="97">
        <f t="shared" si="1"/>
        <v>744.8</v>
      </c>
      <c r="O20" s="96">
        <v>340.7</v>
      </c>
      <c r="P20" s="95">
        <f t="shared" ref="P20" si="75">O20/$C20</f>
        <v>11.356666666666666</v>
      </c>
      <c r="Q20" s="97">
        <f t="shared" si="7"/>
        <v>442.9</v>
      </c>
      <c r="R20" s="97">
        <f t="shared" si="7"/>
        <v>511</v>
      </c>
      <c r="S20" s="96">
        <v>317.8</v>
      </c>
      <c r="T20" s="95">
        <f t="shared" ref="T20" si="76">S20/$C20</f>
        <v>10.593333333333334</v>
      </c>
      <c r="U20" s="96">
        <f t="shared" si="9"/>
        <v>333.6</v>
      </c>
      <c r="V20" s="95">
        <f t="shared" ref="V20" si="77">U20/$C20</f>
        <v>11.120000000000001</v>
      </c>
      <c r="W20" s="97">
        <f t="shared" si="11"/>
        <v>366.9</v>
      </c>
      <c r="X20" s="97">
        <f t="shared" si="66"/>
        <v>457</v>
      </c>
      <c r="Y20" s="97">
        <v>0</v>
      </c>
      <c r="Z20" s="97">
        <f t="shared" si="67"/>
        <v>490.3</v>
      </c>
      <c r="AA20" s="97">
        <f t="shared" si="67"/>
        <v>723.9</v>
      </c>
      <c r="AB20" s="97">
        <f t="shared" si="67"/>
        <v>1000.8</v>
      </c>
      <c r="AC20" s="86">
        <v>340.1</v>
      </c>
      <c r="AD20" s="95">
        <f t="shared" ref="AD20" si="78">AC20/$C20</f>
        <v>11.336666666666668</v>
      </c>
      <c r="AE20" s="92">
        <f t="shared" si="3"/>
        <v>561.20000000000005</v>
      </c>
      <c r="AF20" s="92">
        <f t="shared" si="3"/>
        <v>714.2</v>
      </c>
      <c r="AG20" s="92">
        <f t="shared" si="3"/>
        <v>1020.3</v>
      </c>
      <c r="AH20" s="96">
        <v>333.5</v>
      </c>
      <c r="AI20" s="95">
        <f t="shared" ref="AI20" si="79">AH20/$C20</f>
        <v>11.116666666666667</v>
      </c>
      <c r="AJ20" s="96"/>
      <c r="AK20" s="95">
        <f t="shared" ref="AK20" si="80">AJ20/$C20</f>
        <v>0</v>
      </c>
      <c r="AL20" s="238">
        <f t="shared" ref="AL20:AL25" si="81">ROUNDDOWN(C20*AM20,1)</f>
        <v>621.20000000000005</v>
      </c>
      <c r="AM20" s="95">
        <f>RCF!I$33</f>
        <v>20.709</v>
      </c>
      <c r="AN20" s="92">
        <f t="shared" si="16"/>
        <v>931.8</v>
      </c>
      <c r="AO20" s="86">
        <v>356.9</v>
      </c>
      <c r="AP20" s="95">
        <f t="shared" ref="AP20" si="82">AO20/$C20</f>
        <v>11.896666666666667</v>
      </c>
      <c r="AQ20" s="92">
        <f t="shared" si="18"/>
        <v>428.2</v>
      </c>
      <c r="AR20" s="92">
        <f t="shared" si="18"/>
        <v>481.8</v>
      </c>
      <c r="AS20" s="86">
        <v>359.9</v>
      </c>
      <c r="AT20" s="95">
        <f t="shared" ref="AT20" si="83">AS20/$C20</f>
        <v>11.996666666666666</v>
      </c>
      <c r="AU20" s="86">
        <v>352.7</v>
      </c>
      <c r="AV20" s="95">
        <f t="shared" ref="AV20" si="84">AU20/$C20</f>
        <v>11.756666666666666</v>
      </c>
      <c r="AW20" s="86">
        <v>532.4</v>
      </c>
      <c r="AX20" s="95">
        <f t="shared" ref="AX20" si="85">AW20/$C20</f>
        <v>17.746666666666666</v>
      </c>
    </row>
    <row r="21" spans="1:50" x14ac:dyDescent="0.2">
      <c r="A21" s="93" t="s">
        <v>24</v>
      </c>
      <c r="B21" s="94" t="s">
        <v>102</v>
      </c>
      <c r="C21" s="86">
        <v>45</v>
      </c>
      <c r="D21" s="86">
        <f t="shared" si="62"/>
        <v>1965.6</v>
      </c>
      <c r="E21" s="95">
        <f>RCF!C$43</f>
        <v>43.679000000000002</v>
      </c>
      <c r="F21" s="96">
        <v>336.6</v>
      </c>
      <c r="G21" s="95">
        <f t="shared" si="4"/>
        <v>7.48</v>
      </c>
      <c r="H21" s="96">
        <f t="shared" si="5"/>
        <v>346.4</v>
      </c>
      <c r="I21" s="95">
        <f t="shared" si="4"/>
        <v>7.6977777777777776</v>
      </c>
      <c r="J21" s="97">
        <f t="shared" si="1"/>
        <v>381</v>
      </c>
      <c r="K21" s="97">
        <f t="shared" si="1"/>
        <v>467.6</v>
      </c>
      <c r="L21" s="97">
        <f t="shared" si="1"/>
        <v>519.6</v>
      </c>
      <c r="M21" s="97">
        <f t="shared" si="1"/>
        <v>692.8</v>
      </c>
      <c r="N21" s="97">
        <f t="shared" si="1"/>
        <v>744.8</v>
      </c>
      <c r="O21" s="96">
        <v>340.7</v>
      </c>
      <c r="P21" s="95">
        <f t="shared" ref="P21" si="86">O21/$C21</f>
        <v>7.5711111111111107</v>
      </c>
      <c r="Q21" s="97">
        <f t="shared" si="7"/>
        <v>442.9</v>
      </c>
      <c r="R21" s="97">
        <f t="shared" si="7"/>
        <v>511</v>
      </c>
      <c r="S21" s="96">
        <v>317.8</v>
      </c>
      <c r="T21" s="95">
        <f t="shared" ref="T21" si="87">S21/$C21</f>
        <v>7.0622222222222222</v>
      </c>
      <c r="U21" s="96">
        <f t="shared" si="9"/>
        <v>333.6</v>
      </c>
      <c r="V21" s="95">
        <f t="shared" ref="V21" si="88">U21/$C21</f>
        <v>7.413333333333334</v>
      </c>
      <c r="W21" s="97">
        <f t="shared" si="11"/>
        <v>366.9</v>
      </c>
      <c r="X21" s="97">
        <f t="shared" si="66"/>
        <v>457</v>
      </c>
      <c r="Y21" s="97">
        <v>0</v>
      </c>
      <c r="Z21" s="97">
        <f t="shared" si="67"/>
        <v>490.3</v>
      </c>
      <c r="AA21" s="97">
        <f t="shared" si="67"/>
        <v>723.9</v>
      </c>
      <c r="AB21" s="97">
        <f t="shared" si="67"/>
        <v>1000.8</v>
      </c>
      <c r="AC21" s="86">
        <v>340.1</v>
      </c>
      <c r="AD21" s="95">
        <f t="shared" ref="AD21" si="89">AC21/$C21</f>
        <v>7.5577777777777779</v>
      </c>
      <c r="AE21" s="92">
        <f t="shared" si="3"/>
        <v>561.20000000000005</v>
      </c>
      <c r="AF21" s="92">
        <f t="shared" si="3"/>
        <v>714.2</v>
      </c>
      <c r="AG21" s="92">
        <f t="shared" si="3"/>
        <v>1020.3</v>
      </c>
      <c r="AH21" s="96">
        <v>333.5</v>
      </c>
      <c r="AI21" s="95">
        <f t="shared" ref="AI21" si="90">AH21/$C21</f>
        <v>7.4111111111111114</v>
      </c>
      <c r="AJ21" s="96"/>
      <c r="AK21" s="95">
        <f t="shared" ref="AK21" si="91">AJ21/$C21</f>
        <v>0</v>
      </c>
      <c r="AL21" s="238">
        <f t="shared" si="81"/>
        <v>931.9</v>
      </c>
      <c r="AM21" s="95">
        <f>RCF!I$33</f>
        <v>20.709</v>
      </c>
      <c r="AN21" s="92">
        <f t="shared" si="16"/>
        <v>1397.8</v>
      </c>
      <c r="AO21" s="86">
        <v>356.9</v>
      </c>
      <c r="AP21" s="95">
        <f t="shared" ref="AP21" si="92">AO21/$C21</f>
        <v>7.931111111111111</v>
      </c>
      <c r="AQ21" s="92">
        <f t="shared" si="18"/>
        <v>428.2</v>
      </c>
      <c r="AR21" s="92">
        <f t="shared" si="18"/>
        <v>481.8</v>
      </c>
      <c r="AS21" s="86">
        <v>359.9</v>
      </c>
      <c r="AT21" s="95">
        <f t="shared" ref="AT21" si="93">AS21/$C21</f>
        <v>7.9977777777777774</v>
      </c>
      <c r="AU21" s="86">
        <v>352.7</v>
      </c>
      <c r="AV21" s="95">
        <f t="shared" ref="AV21" si="94">AU21/$C21</f>
        <v>7.8377777777777773</v>
      </c>
      <c r="AW21" s="86">
        <v>532.4</v>
      </c>
      <c r="AX21" s="95">
        <f t="shared" ref="AX21" si="95">AW21/$C21</f>
        <v>11.831111111111111</v>
      </c>
    </row>
    <row r="22" spans="1:50" x14ac:dyDescent="0.2">
      <c r="A22" s="93" t="s">
        <v>17</v>
      </c>
      <c r="B22" s="94" t="s">
        <v>101</v>
      </c>
      <c r="C22" s="86">
        <v>15</v>
      </c>
      <c r="D22" s="86">
        <f t="shared" si="62"/>
        <v>655.20000000000005</v>
      </c>
      <c r="E22" s="95">
        <f>RCF!C$43</f>
        <v>43.679000000000002</v>
      </c>
      <c r="F22" s="96">
        <v>336.6</v>
      </c>
      <c r="G22" s="95">
        <f t="shared" si="4"/>
        <v>22.44</v>
      </c>
      <c r="H22" s="96">
        <f t="shared" si="5"/>
        <v>346.4</v>
      </c>
      <c r="I22" s="95">
        <f t="shared" si="4"/>
        <v>23.09333333333333</v>
      </c>
      <c r="J22" s="97">
        <f t="shared" si="1"/>
        <v>381</v>
      </c>
      <c r="K22" s="97">
        <f t="shared" si="1"/>
        <v>467.6</v>
      </c>
      <c r="L22" s="97">
        <f t="shared" si="1"/>
        <v>519.6</v>
      </c>
      <c r="M22" s="97">
        <f t="shared" si="1"/>
        <v>692.8</v>
      </c>
      <c r="N22" s="97">
        <f t="shared" si="1"/>
        <v>744.8</v>
      </c>
      <c r="O22" s="96">
        <v>340.7</v>
      </c>
      <c r="P22" s="95">
        <f t="shared" ref="P22" si="96">O22/$C22</f>
        <v>22.713333333333331</v>
      </c>
      <c r="Q22" s="97">
        <f t="shared" si="7"/>
        <v>442.9</v>
      </c>
      <c r="R22" s="97">
        <f t="shared" si="7"/>
        <v>511</v>
      </c>
      <c r="S22" s="96">
        <v>357.6</v>
      </c>
      <c r="T22" s="95">
        <f t="shared" ref="T22" si="97">S22/$C22</f>
        <v>23.84</v>
      </c>
      <c r="U22" s="96">
        <f t="shared" si="9"/>
        <v>375.4</v>
      </c>
      <c r="V22" s="95">
        <f t="shared" ref="V22" si="98">U22/$C22</f>
        <v>25.026666666666664</v>
      </c>
      <c r="W22" s="97">
        <f t="shared" si="11"/>
        <v>412.9</v>
      </c>
      <c r="X22" s="97">
        <v>0</v>
      </c>
      <c r="Y22" s="97">
        <f t="shared" ref="Y22:Y24" si="99">ROUNDDOWN($U22*Y$6,1)</f>
        <v>608.1</v>
      </c>
      <c r="Z22" s="97">
        <f t="shared" si="67"/>
        <v>551.79999999999995</v>
      </c>
      <c r="AA22" s="97">
        <f t="shared" si="67"/>
        <v>814.6</v>
      </c>
      <c r="AB22" s="97">
        <f t="shared" si="67"/>
        <v>1126.2</v>
      </c>
      <c r="AC22" s="86">
        <v>340.1</v>
      </c>
      <c r="AD22" s="95">
        <f t="shared" ref="AD22" si="100">AC22/$C22</f>
        <v>22.673333333333336</v>
      </c>
      <c r="AE22" s="92">
        <f t="shared" si="3"/>
        <v>561.20000000000005</v>
      </c>
      <c r="AF22" s="92">
        <f t="shared" si="3"/>
        <v>714.2</v>
      </c>
      <c r="AG22" s="92">
        <f t="shared" si="3"/>
        <v>1020.3</v>
      </c>
      <c r="AH22" s="96">
        <v>333.5</v>
      </c>
      <c r="AI22" s="95">
        <f t="shared" ref="AI22" si="101">AH22/$C22</f>
        <v>22.233333333333334</v>
      </c>
      <c r="AJ22" s="96"/>
      <c r="AK22" s="95">
        <f t="shared" ref="AK22" si="102">AJ22/$C22</f>
        <v>0</v>
      </c>
      <c r="AL22" s="238">
        <f t="shared" si="81"/>
        <v>310.60000000000002</v>
      </c>
      <c r="AM22" s="95">
        <f>RCF!I$33</f>
        <v>20.709</v>
      </c>
      <c r="AN22" s="92">
        <f t="shared" si="16"/>
        <v>465.9</v>
      </c>
      <c r="AO22" s="86">
        <v>356.9</v>
      </c>
      <c r="AP22" s="95">
        <f t="shared" ref="AP22" si="103">AO22/$C22</f>
        <v>23.793333333333333</v>
      </c>
      <c r="AQ22" s="92">
        <f t="shared" si="18"/>
        <v>428.2</v>
      </c>
      <c r="AR22" s="92">
        <f t="shared" si="18"/>
        <v>481.8</v>
      </c>
      <c r="AS22" s="86">
        <v>417</v>
      </c>
      <c r="AT22" s="95">
        <f t="shared" ref="AT22" si="104">AS22/$C22</f>
        <v>27.8</v>
      </c>
      <c r="AU22" s="86">
        <v>352.7</v>
      </c>
      <c r="AV22" s="95">
        <f t="shared" ref="AV22" si="105">AU22/$C22</f>
        <v>23.513333333333332</v>
      </c>
      <c r="AW22" s="86">
        <v>532.4</v>
      </c>
      <c r="AX22" s="95">
        <f t="shared" ref="AX22" si="106">AW22/$C22</f>
        <v>35.493333333333332</v>
      </c>
    </row>
    <row r="23" spans="1:50" x14ac:dyDescent="0.2">
      <c r="A23" s="93" t="s">
        <v>18</v>
      </c>
      <c r="B23" s="94" t="s">
        <v>101</v>
      </c>
      <c r="C23" s="86">
        <v>30</v>
      </c>
      <c r="D23" s="86">
        <f t="shared" si="62"/>
        <v>1310.4000000000001</v>
      </c>
      <c r="E23" s="95">
        <f>RCF!C$43</f>
        <v>43.679000000000002</v>
      </c>
      <c r="F23" s="96">
        <v>336.6</v>
      </c>
      <c r="G23" s="95">
        <f t="shared" si="4"/>
        <v>11.22</v>
      </c>
      <c r="H23" s="96">
        <f t="shared" si="5"/>
        <v>346.4</v>
      </c>
      <c r="I23" s="95">
        <f t="shared" si="4"/>
        <v>11.546666666666665</v>
      </c>
      <c r="J23" s="97">
        <f t="shared" si="1"/>
        <v>381</v>
      </c>
      <c r="K23" s="97">
        <f t="shared" si="1"/>
        <v>467.6</v>
      </c>
      <c r="L23" s="97">
        <f t="shared" si="1"/>
        <v>519.6</v>
      </c>
      <c r="M23" s="97">
        <f t="shared" si="1"/>
        <v>692.8</v>
      </c>
      <c r="N23" s="97">
        <f t="shared" si="1"/>
        <v>744.8</v>
      </c>
      <c r="O23" s="96">
        <v>340.7</v>
      </c>
      <c r="P23" s="95">
        <f t="shared" ref="P23" si="107">O23/$C23</f>
        <v>11.356666666666666</v>
      </c>
      <c r="Q23" s="97">
        <f t="shared" si="7"/>
        <v>442.9</v>
      </c>
      <c r="R23" s="97">
        <f t="shared" si="7"/>
        <v>511</v>
      </c>
      <c r="S23" s="96">
        <v>357.6</v>
      </c>
      <c r="T23" s="95">
        <f t="shared" ref="T23" si="108">S23/$C23</f>
        <v>11.92</v>
      </c>
      <c r="U23" s="96">
        <f t="shared" si="9"/>
        <v>375.4</v>
      </c>
      <c r="V23" s="95">
        <f t="shared" ref="V23" si="109">U23/$C23</f>
        <v>12.513333333333332</v>
      </c>
      <c r="W23" s="97">
        <f t="shared" si="11"/>
        <v>412.9</v>
      </c>
      <c r="X23" s="97">
        <v>0</v>
      </c>
      <c r="Y23" s="97">
        <f t="shared" si="99"/>
        <v>608.1</v>
      </c>
      <c r="Z23" s="97">
        <f t="shared" si="67"/>
        <v>551.79999999999995</v>
      </c>
      <c r="AA23" s="97">
        <f t="shared" si="67"/>
        <v>814.6</v>
      </c>
      <c r="AB23" s="97">
        <f t="shared" si="67"/>
        <v>1126.2</v>
      </c>
      <c r="AC23" s="86">
        <v>340.1</v>
      </c>
      <c r="AD23" s="95">
        <f t="shared" ref="AD23" si="110">AC23/$C23</f>
        <v>11.336666666666668</v>
      </c>
      <c r="AE23" s="92">
        <f t="shared" si="3"/>
        <v>561.20000000000005</v>
      </c>
      <c r="AF23" s="92">
        <f t="shared" si="3"/>
        <v>714.2</v>
      </c>
      <c r="AG23" s="92">
        <f t="shared" si="3"/>
        <v>1020.3</v>
      </c>
      <c r="AH23" s="96">
        <v>333.5</v>
      </c>
      <c r="AI23" s="95">
        <f t="shared" ref="AI23" si="111">AH23/$C23</f>
        <v>11.116666666666667</v>
      </c>
      <c r="AJ23" s="96"/>
      <c r="AK23" s="95">
        <f t="shared" ref="AK23" si="112">AJ23/$C23</f>
        <v>0</v>
      </c>
      <c r="AL23" s="238">
        <f t="shared" si="81"/>
        <v>621.20000000000005</v>
      </c>
      <c r="AM23" s="95">
        <f>RCF!I$33</f>
        <v>20.709</v>
      </c>
      <c r="AN23" s="92">
        <f t="shared" si="16"/>
        <v>931.8</v>
      </c>
      <c r="AO23" s="86">
        <v>356.9</v>
      </c>
      <c r="AP23" s="95">
        <f t="shared" ref="AP23" si="113">AO23/$C23</f>
        <v>11.896666666666667</v>
      </c>
      <c r="AQ23" s="92">
        <f t="shared" si="18"/>
        <v>428.2</v>
      </c>
      <c r="AR23" s="92">
        <f t="shared" si="18"/>
        <v>481.8</v>
      </c>
      <c r="AS23" s="86">
        <v>417</v>
      </c>
      <c r="AT23" s="95">
        <f t="shared" ref="AT23" si="114">AS23/$C23</f>
        <v>13.9</v>
      </c>
      <c r="AU23" s="86">
        <v>352.7</v>
      </c>
      <c r="AV23" s="95">
        <f t="shared" ref="AV23" si="115">AU23/$C23</f>
        <v>11.756666666666666</v>
      </c>
      <c r="AW23" s="86">
        <v>532.4</v>
      </c>
      <c r="AX23" s="95">
        <f t="shared" ref="AX23" si="116">AW23/$C23</f>
        <v>17.746666666666666</v>
      </c>
    </row>
    <row r="24" spans="1:50" x14ac:dyDescent="0.2">
      <c r="A24" s="93" t="s">
        <v>19</v>
      </c>
      <c r="B24" s="94" t="s">
        <v>101</v>
      </c>
      <c r="C24" s="86">
        <v>45</v>
      </c>
      <c r="D24" s="86">
        <f t="shared" si="62"/>
        <v>1965.6</v>
      </c>
      <c r="E24" s="95">
        <f>RCF!C$43</f>
        <v>43.679000000000002</v>
      </c>
      <c r="F24" s="96">
        <v>336.6</v>
      </c>
      <c r="G24" s="95">
        <f t="shared" si="4"/>
        <v>7.48</v>
      </c>
      <c r="H24" s="96">
        <f t="shared" si="5"/>
        <v>346.4</v>
      </c>
      <c r="I24" s="95">
        <f t="shared" si="4"/>
        <v>7.6977777777777776</v>
      </c>
      <c r="J24" s="97">
        <f t="shared" si="1"/>
        <v>381</v>
      </c>
      <c r="K24" s="97">
        <f t="shared" si="1"/>
        <v>467.6</v>
      </c>
      <c r="L24" s="97">
        <f t="shared" si="1"/>
        <v>519.6</v>
      </c>
      <c r="M24" s="97">
        <f t="shared" si="1"/>
        <v>692.8</v>
      </c>
      <c r="N24" s="97">
        <f t="shared" si="1"/>
        <v>744.8</v>
      </c>
      <c r="O24" s="96">
        <v>340.7</v>
      </c>
      <c r="P24" s="95">
        <f t="shared" ref="P24" si="117">O24/$C24</f>
        <v>7.5711111111111107</v>
      </c>
      <c r="Q24" s="97">
        <f t="shared" si="7"/>
        <v>442.9</v>
      </c>
      <c r="R24" s="97">
        <f t="shared" si="7"/>
        <v>511</v>
      </c>
      <c r="S24" s="96">
        <v>357.6</v>
      </c>
      <c r="T24" s="95">
        <f t="shared" ref="T24" si="118">S24/$C24</f>
        <v>7.9466666666666672</v>
      </c>
      <c r="U24" s="96">
        <f t="shared" si="9"/>
        <v>375.4</v>
      </c>
      <c r="V24" s="95">
        <f t="shared" ref="V24" si="119">U24/$C24</f>
        <v>8.3422222222222224</v>
      </c>
      <c r="W24" s="97">
        <f t="shared" si="11"/>
        <v>412.9</v>
      </c>
      <c r="X24" s="97">
        <v>0</v>
      </c>
      <c r="Y24" s="97">
        <f t="shared" si="99"/>
        <v>608.1</v>
      </c>
      <c r="Z24" s="97">
        <f t="shared" si="67"/>
        <v>551.79999999999995</v>
      </c>
      <c r="AA24" s="97">
        <f t="shared" si="67"/>
        <v>814.6</v>
      </c>
      <c r="AB24" s="97">
        <f t="shared" si="67"/>
        <v>1126.2</v>
      </c>
      <c r="AC24" s="86">
        <v>340.1</v>
      </c>
      <c r="AD24" s="95">
        <f t="shared" ref="AD24" si="120">AC24/$C24</f>
        <v>7.5577777777777779</v>
      </c>
      <c r="AE24" s="92">
        <f t="shared" si="3"/>
        <v>561.20000000000005</v>
      </c>
      <c r="AF24" s="92">
        <f t="shared" si="3"/>
        <v>714.2</v>
      </c>
      <c r="AG24" s="92">
        <f t="shared" si="3"/>
        <v>1020.3</v>
      </c>
      <c r="AH24" s="96">
        <v>333.5</v>
      </c>
      <c r="AI24" s="95">
        <f t="shared" ref="AI24" si="121">AH24/$C24</f>
        <v>7.4111111111111114</v>
      </c>
      <c r="AJ24" s="96"/>
      <c r="AK24" s="95">
        <f t="shared" ref="AK24" si="122">AJ24/$C24</f>
        <v>0</v>
      </c>
      <c r="AL24" s="238">
        <f t="shared" si="81"/>
        <v>931.9</v>
      </c>
      <c r="AM24" s="95">
        <f>RCF!I$33</f>
        <v>20.709</v>
      </c>
      <c r="AN24" s="92">
        <f t="shared" si="16"/>
        <v>1397.8</v>
      </c>
      <c r="AO24" s="86">
        <v>356.9</v>
      </c>
      <c r="AP24" s="95">
        <f t="shared" ref="AP24" si="123">AO24/$C24</f>
        <v>7.931111111111111</v>
      </c>
      <c r="AQ24" s="92">
        <f t="shared" si="18"/>
        <v>428.2</v>
      </c>
      <c r="AR24" s="92">
        <f t="shared" si="18"/>
        <v>481.8</v>
      </c>
      <c r="AS24" s="86">
        <v>417</v>
      </c>
      <c r="AT24" s="95">
        <f t="shared" ref="AT24" si="124">AS24/$C24</f>
        <v>9.2666666666666675</v>
      </c>
      <c r="AU24" s="86">
        <v>352.7</v>
      </c>
      <c r="AV24" s="95">
        <f t="shared" ref="AV24" si="125">AU24/$C24</f>
        <v>7.8377777777777773</v>
      </c>
      <c r="AW24" s="86">
        <v>532.4</v>
      </c>
      <c r="AX24" s="95">
        <f t="shared" ref="AX24" si="126">AW24/$C24</f>
        <v>11.831111111111111</v>
      </c>
    </row>
    <row r="25" spans="1:50" x14ac:dyDescent="0.2">
      <c r="A25" s="93" t="s">
        <v>15</v>
      </c>
      <c r="B25" s="98" t="s">
        <v>16</v>
      </c>
      <c r="C25" s="86">
        <v>21.43</v>
      </c>
      <c r="D25" s="86">
        <f t="shared" si="62"/>
        <v>936</v>
      </c>
      <c r="E25" s="95">
        <f>RCF!C$43</f>
        <v>43.679000000000002</v>
      </c>
      <c r="F25" s="96">
        <v>424.6</v>
      </c>
      <c r="G25" s="95">
        <f t="shared" si="4"/>
        <v>19.813345776948204</v>
      </c>
      <c r="H25" s="96">
        <f t="shared" si="5"/>
        <v>436.9</v>
      </c>
      <c r="I25" s="95">
        <f t="shared" si="4"/>
        <v>20.387307512832479</v>
      </c>
      <c r="J25" s="97">
        <f t="shared" si="1"/>
        <v>480.6</v>
      </c>
      <c r="K25" s="97">
        <f t="shared" si="1"/>
        <v>589.79999999999995</v>
      </c>
      <c r="L25" s="97">
        <f t="shared" si="1"/>
        <v>655.4</v>
      </c>
      <c r="M25" s="97">
        <f t="shared" si="1"/>
        <v>873.8</v>
      </c>
      <c r="N25" s="97">
        <f t="shared" si="1"/>
        <v>939.3</v>
      </c>
      <c r="O25" s="96">
        <v>429.4</v>
      </c>
      <c r="P25" s="95">
        <f t="shared" ref="P25" si="127">O25/$C25</f>
        <v>20.037330844610359</v>
      </c>
      <c r="Q25" s="97">
        <f t="shared" si="7"/>
        <v>558.20000000000005</v>
      </c>
      <c r="R25" s="97">
        <f t="shared" si="7"/>
        <v>644.1</v>
      </c>
      <c r="S25" s="96">
        <v>400.3</v>
      </c>
      <c r="T25" s="95">
        <f t="shared" ref="T25" si="128">S25/$C25</f>
        <v>18.679421371908539</v>
      </c>
      <c r="U25" s="96">
        <f>$S25</f>
        <v>400.3</v>
      </c>
      <c r="V25" s="95">
        <f t="shared" ref="V25" si="129">U25/$C25</f>
        <v>18.679421371908539</v>
      </c>
      <c r="W25" s="97">
        <f t="shared" ref="W25:AB25" si="130">$S25</f>
        <v>400.3</v>
      </c>
      <c r="X25" s="97">
        <f t="shared" si="130"/>
        <v>400.3</v>
      </c>
      <c r="Y25" s="97">
        <f t="shared" si="130"/>
        <v>400.3</v>
      </c>
      <c r="Z25" s="97">
        <f t="shared" si="130"/>
        <v>400.3</v>
      </c>
      <c r="AA25" s="97">
        <f t="shared" si="130"/>
        <v>400.3</v>
      </c>
      <c r="AB25" s="97">
        <f t="shared" si="130"/>
        <v>400.3</v>
      </c>
      <c r="AC25" s="86">
        <v>428.6</v>
      </c>
      <c r="AD25" s="95">
        <f t="shared" ref="AD25" si="131">AC25/$C25</f>
        <v>20</v>
      </c>
      <c r="AE25" s="92">
        <f t="shared" si="3"/>
        <v>707.2</v>
      </c>
      <c r="AF25" s="92">
        <f t="shared" si="3"/>
        <v>900.1</v>
      </c>
      <c r="AG25" s="92">
        <f t="shared" si="3"/>
        <v>1285.8</v>
      </c>
      <c r="AH25" s="96">
        <v>379.6</v>
      </c>
      <c r="AI25" s="95">
        <f t="shared" ref="AI25" si="132">AH25/$C25</f>
        <v>17.713485767615495</v>
      </c>
      <c r="AJ25" s="96"/>
      <c r="AK25" s="95">
        <f t="shared" ref="AK25" si="133">AJ25/$C25</f>
        <v>0</v>
      </c>
      <c r="AL25" s="238">
        <f t="shared" si="81"/>
        <v>443.7</v>
      </c>
      <c r="AM25" s="95">
        <f>RCF!I$33</f>
        <v>20.709</v>
      </c>
      <c r="AN25" s="92">
        <f t="shared" si="16"/>
        <v>665.5</v>
      </c>
      <c r="AO25" s="86">
        <v>449.7</v>
      </c>
      <c r="AP25" s="95">
        <f t="shared" ref="AP25" si="134">AO25/$C25</f>
        <v>20.984601026598227</v>
      </c>
      <c r="AQ25" s="92">
        <f t="shared" si="18"/>
        <v>539.6</v>
      </c>
      <c r="AR25" s="92">
        <f t="shared" si="18"/>
        <v>607</v>
      </c>
      <c r="AS25" s="238">
        <f>ROUNDDOWN($C25*AT$11,1)</f>
        <v>453.8</v>
      </c>
      <c r="AT25" s="95">
        <f t="shared" ref="AT25" si="135">AS25/$C25</f>
        <v>21.175921605226318</v>
      </c>
      <c r="AU25" s="86">
        <v>444.6</v>
      </c>
      <c r="AV25" s="95">
        <f t="shared" ref="AV25" si="136">AU25/$C25</f>
        <v>20.746616892207186</v>
      </c>
      <c r="AW25" s="239">
        <f>ROUNDDOWN(C25*AX25,1)</f>
        <v>438.8</v>
      </c>
      <c r="AX25" s="95">
        <f>RCF!I$41</f>
        <v>20.478000000000002</v>
      </c>
    </row>
    <row r="26" spans="1:50" x14ac:dyDescent="0.2">
      <c r="A26" s="99"/>
      <c r="B26" s="100"/>
      <c r="C26" s="101"/>
      <c r="D26" s="101"/>
      <c r="E26" s="102"/>
      <c r="F26" s="101"/>
      <c r="G26" s="102"/>
      <c r="H26" s="101"/>
      <c r="I26" s="102"/>
      <c r="J26" s="104"/>
      <c r="K26" s="104"/>
      <c r="L26" s="104"/>
      <c r="M26" s="104"/>
      <c r="N26" s="104"/>
      <c r="O26" s="101"/>
      <c r="P26" s="102"/>
      <c r="Q26" s="104"/>
      <c r="R26" s="104"/>
      <c r="S26" s="101"/>
      <c r="T26" s="102"/>
      <c r="U26" s="101"/>
      <c r="V26" s="102"/>
      <c r="W26" s="105"/>
      <c r="X26" s="105"/>
      <c r="Y26" s="105"/>
      <c r="Z26" s="105"/>
      <c r="AA26" s="105"/>
      <c r="AB26" s="105"/>
      <c r="AC26" s="103"/>
      <c r="AD26" s="102"/>
      <c r="AE26" s="104"/>
      <c r="AF26" s="104"/>
      <c r="AG26" s="104"/>
      <c r="AH26" s="101"/>
      <c r="AI26" s="102"/>
      <c r="AJ26" s="101"/>
      <c r="AK26" s="102"/>
      <c r="AL26" s="101"/>
      <c r="AM26" s="102"/>
      <c r="AN26" s="104"/>
      <c r="AO26" s="101"/>
      <c r="AP26" s="102"/>
      <c r="AQ26" s="104"/>
      <c r="AR26" s="104"/>
      <c r="AS26" s="101"/>
      <c r="AT26" s="102"/>
      <c r="AU26" s="101"/>
      <c r="AV26" s="102"/>
      <c r="AW26" s="101"/>
      <c r="AX26" s="102"/>
    </row>
    <row r="27" spans="1:50" x14ac:dyDescent="0.2">
      <c r="A27" s="61"/>
      <c r="B27" s="62" t="s">
        <v>28</v>
      </c>
      <c r="C27" s="63"/>
      <c r="D27" s="64"/>
      <c r="E27" s="65"/>
      <c r="F27" s="64"/>
      <c r="G27" s="65"/>
      <c r="H27" s="64"/>
      <c r="I27" s="65"/>
      <c r="J27" s="65"/>
      <c r="K27" s="65"/>
      <c r="L27" s="65"/>
      <c r="M27" s="65"/>
      <c r="N27" s="65"/>
      <c r="O27" s="66"/>
      <c r="P27" s="65"/>
      <c r="Q27" s="65"/>
      <c r="R27" s="65"/>
      <c r="S27" s="66"/>
      <c r="T27" s="65"/>
      <c r="U27" s="66"/>
      <c r="V27" s="65"/>
      <c r="W27" s="67"/>
      <c r="X27" s="67"/>
      <c r="Y27" s="68"/>
      <c r="Z27" s="68"/>
      <c r="AA27" s="68"/>
      <c r="AB27" s="68"/>
      <c r="AC27" s="66"/>
      <c r="AD27" s="65"/>
      <c r="AE27" s="64"/>
      <c r="AF27" s="64"/>
      <c r="AG27" s="69"/>
      <c r="AH27" s="64"/>
      <c r="AI27" s="64"/>
      <c r="AJ27" s="64"/>
      <c r="AK27" s="64"/>
      <c r="AL27" s="64"/>
      <c r="AM27" s="64"/>
      <c r="AN27" s="69"/>
      <c r="AO27" s="65"/>
      <c r="AP27" s="65"/>
      <c r="AQ27" s="64"/>
      <c r="AR27" s="69"/>
      <c r="AS27" s="65"/>
      <c r="AT27" s="65"/>
      <c r="AU27" s="65"/>
      <c r="AV27" s="65"/>
      <c r="AW27" s="65"/>
      <c r="AX27" s="240"/>
    </row>
    <row r="28" spans="1:50" x14ac:dyDescent="0.2">
      <c r="A28" s="106"/>
      <c r="B28" s="107"/>
      <c r="C28" s="108"/>
      <c r="D28" s="75"/>
      <c r="E28" s="109"/>
      <c r="F28" s="75"/>
      <c r="G28" s="109"/>
      <c r="H28" s="75"/>
      <c r="I28" s="109"/>
      <c r="J28" s="111"/>
      <c r="K28" s="111"/>
      <c r="L28" s="111"/>
      <c r="M28" s="111"/>
      <c r="N28" s="111"/>
      <c r="O28" s="75"/>
      <c r="P28" s="109"/>
      <c r="Q28" s="111"/>
      <c r="R28" s="111"/>
      <c r="S28" s="75"/>
      <c r="T28" s="109"/>
      <c r="U28" s="75"/>
      <c r="V28" s="109"/>
      <c r="W28" s="112"/>
      <c r="X28" s="112"/>
      <c r="Y28" s="112"/>
      <c r="Z28" s="112"/>
      <c r="AA28" s="112"/>
      <c r="AB28" s="112"/>
      <c r="AC28" s="110"/>
      <c r="AD28" s="109"/>
      <c r="AE28" s="111"/>
      <c r="AF28" s="111"/>
      <c r="AG28" s="111"/>
      <c r="AH28" s="75"/>
      <c r="AI28" s="109"/>
      <c r="AJ28" s="75"/>
      <c r="AK28" s="109"/>
      <c r="AL28" s="75"/>
      <c r="AM28" s="109"/>
      <c r="AN28" s="111"/>
      <c r="AO28" s="75"/>
      <c r="AP28" s="109"/>
      <c r="AQ28" s="111"/>
      <c r="AR28" s="111"/>
      <c r="AS28" s="75"/>
      <c r="AT28" s="109"/>
      <c r="AU28" s="75"/>
      <c r="AV28" s="109"/>
      <c r="AW28" s="75"/>
      <c r="AX28" s="109"/>
    </row>
    <row r="29" spans="1:50" s="114" customFormat="1" ht="14.25" customHeight="1" x14ac:dyDescent="0.2">
      <c r="A29" s="113" t="s">
        <v>29</v>
      </c>
      <c r="B29" s="94" t="s">
        <v>30</v>
      </c>
      <c r="C29" s="86">
        <v>7</v>
      </c>
      <c r="D29" s="86">
        <f t="shared" ref="D29:D60" si="137">ROUND(E29*C29,1)</f>
        <v>305.8</v>
      </c>
      <c r="E29" s="95">
        <f>RCF!C$43</f>
        <v>43.679000000000002</v>
      </c>
      <c r="F29" s="96">
        <f t="shared" ref="F29:F42" si="138">ROUNDDOWN($C29*G29,1)</f>
        <v>87.9</v>
      </c>
      <c r="G29" s="95">
        <f>RCF!C$5</f>
        <v>12.563000000000001</v>
      </c>
      <c r="H29" s="96">
        <f t="shared" ref="H29:H42" si="139">ROUNDDOWN($C29*I29,1)</f>
        <v>87.9</v>
      </c>
      <c r="I29" s="95">
        <f t="shared" ref="I29:I42" si="140">G29</f>
        <v>12.563000000000001</v>
      </c>
      <c r="J29" s="97">
        <f t="shared" ref="J29:N42" si="141">ROUND($C29*$I29*J$6,1)</f>
        <v>96.7</v>
      </c>
      <c r="K29" s="97">
        <f t="shared" si="141"/>
        <v>118.7</v>
      </c>
      <c r="L29" s="97">
        <f t="shared" si="141"/>
        <v>131.9</v>
      </c>
      <c r="M29" s="97">
        <f t="shared" si="141"/>
        <v>175.9</v>
      </c>
      <c r="N29" s="97">
        <f t="shared" si="141"/>
        <v>189.1</v>
      </c>
      <c r="O29" s="96">
        <f t="shared" ref="O29:O42" si="142">ROUNDDOWN($C29*P29,1)</f>
        <v>86.3</v>
      </c>
      <c r="P29" s="95">
        <f>RCF!C$7</f>
        <v>12.33</v>
      </c>
      <c r="Q29" s="97">
        <f t="shared" ref="Q29:R44" si="143">ROUNDDOWN($O29*Q$6,1)</f>
        <v>112.1</v>
      </c>
      <c r="R29" s="97">
        <f t="shared" si="143"/>
        <v>129.4</v>
      </c>
      <c r="S29" s="96">
        <f t="shared" ref="S29:S42" si="144">ROUNDDOWN($C29*T29,1)</f>
        <v>85.3</v>
      </c>
      <c r="T29" s="95">
        <f>RCF!C$9</f>
        <v>12.199</v>
      </c>
      <c r="U29" s="96">
        <f t="shared" ref="U29:U42" si="145">ROUNDDOWN($C29*V29,1)</f>
        <v>85.3</v>
      </c>
      <c r="V29" s="95">
        <f t="shared" ref="V29:V42" si="146">T29</f>
        <v>12.199</v>
      </c>
      <c r="W29" s="97">
        <f t="shared" ref="W29:AB44" si="147">ROUNDDOWN($U29*W$6,1)</f>
        <v>93.8</v>
      </c>
      <c r="X29" s="97">
        <f t="shared" si="147"/>
        <v>116.8</v>
      </c>
      <c r="Y29" s="97">
        <f t="shared" si="147"/>
        <v>138.1</v>
      </c>
      <c r="Z29" s="97">
        <f t="shared" si="147"/>
        <v>125.3</v>
      </c>
      <c r="AA29" s="97">
        <f t="shared" si="147"/>
        <v>185.1</v>
      </c>
      <c r="AB29" s="97">
        <f t="shared" si="147"/>
        <v>255.9</v>
      </c>
      <c r="AC29" s="96">
        <f t="shared" ref="AC29:AC42" si="148">ROUNDDOWN($C29*AD29,1)</f>
        <v>86.3</v>
      </c>
      <c r="AD29" s="95">
        <f>RCF!C$13</f>
        <v>12.34</v>
      </c>
      <c r="AE29" s="92">
        <f t="shared" ref="AE29:AG48" si="149">ROUND($AC29*AE$6,1)</f>
        <v>142.4</v>
      </c>
      <c r="AF29" s="92">
        <f t="shared" si="149"/>
        <v>181.2</v>
      </c>
      <c r="AG29" s="92">
        <f t="shared" si="149"/>
        <v>258.89999999999998</v>
      </c>
      <c r="AH29" s="96">
        <f t="shared" ref="AH29:AH42" si="150">ROUNDDOWN($C29*AI29,1)</f>
        <v>87.2</v>
      </c>
      <c r="AI29" s="95">
        <f>RCF!C$31</f>
        <v>12.46</v>
      </c>
      <c r="AJ29" s="96">
        <f t="shared" ref="AJ29:AJ42" si="151">ROUNDDOWN($C29*AK29,1)</f>
        <v>0</v>
      </c>
      <c r="AK29" s="95"/>
      <c r="AL29" s="96">
        <f t="shared" ref="AL29:AL42" si="152">ROUNDDOWN($C29*AM29,1)</f>
        <v>89.7</v>
      </c>
      <c r="AM29" s="95">
        <f>RCF!C$33</f>
        <v>12.824999999999999</v>
      </c>
      <c r="AN29" s="92">
        <f t="shared" ref="AN29:AN42" si="153">ROUNDDOWN($AL29*AN$6,1)</f>
        <v>134.5</v>
      </c>
      <c r="AO29" s="96">
        <f t="shared" ref="AO29:AO42" si="154">ROUNDDOWN($C29*AP29,1)</f>
        <v>90.4</v>
      </c>
      <c r="AP29" s="95">
        <f>RCF!C$35</f>
        <v>12.92</v>
      </c>
      <c r="AQ29" s="92">
        <f t="shared" ref="AQ29:AR42" si="155">ROUNDDOWN($AO29*AQ$6,1)</f>
        <v>108.4</v>
      </c>
      <c r="AR29" s="92">
        <f t="shared" si="155"/>
        <v>122</v>
      </c>
      <c r="AS29" s="96">
        <f t="shared" ref="AS29:AS42" si="156">ROUNDDOWN($C29*AT29,1)</f>
        <v>91.7</v>
      </c>
      <c r="AT29" s="95">
        <f>RCF!C$37</f>
        <v>13.11</v>
      </c>
      <c r="AU29" s="96">
        <f t="shared" ref="AU29:AU42" si="157">ROUNDDOWN($C29*AV29,1)</f>
        <v>89.9</v>
      </c>
      <c r="AV29" s="95">
        <f>RCF!C$39</f>
        <v>12.85</v>
      </c>
      <c r="AW29" s="96">
        <f t="shared" ref="AW29:AW42" si="158">ROUNDDOWN($C29*AX29,1)</f>
        <v>88.7</v>
      </c>
      <c r="AX29" s="95">
        <f>RCF!C$41</f>
        <v>12.682</v>
      </c>
    </row>
    <row r="30" spans="1:50" s="114" customFormat="1" x14ac:dyDescent="0.2">
      <c r="A30" s="115" t="s">
        <v>31</v>
      </c>
      <c r="B30" s="94" t="s">
        <v>32</v>
      </c>
      <c r="C30" s="88">
        <v>7</v>
      </c>
      <c r="D30" s="86">
        <f t="shared" si="137"/>
        <v>305.8</v>
      </c>
      <c r="E30" s="95">
        <f>RCF!C$43</f>
        <v>43.679000000000002</v>
      </c>
      <c r="F30" s="96">
        <f t="shared" si="138"/>
        <v>87.9</v>
      </c>
      <c r="G30" s="95">
        <f>RCF!C$5</f>
        <v>12.563000000000001</v>
      </c>
      <c r="H30" s="96">
        <f t="shared" si="139"/>
        <v>87.9</v>
      </c>
      <c r="I30" s="95">
        <f t="shared" si="140"/>
        <v>12.563000000000001</v>
      </c>
      <c r="J30" s="97">
        <f t="shared" si="141"/>
        <v>96.7</v>
      </c>
      <c r="K30" s="97">
        <f t="shared" si="141"/>
        <v>118.7</v>
      </c>
      <c r="L30" s="97">
        <f t="shared" si="141"/>
        <v>131.9</v>
      </c>
      <c r="M30" s="97">
        <f t="shared" si="141"/>
        <v>175.9</v>
      </c>
      <c r="N30" s="97">
        <f t="shared" si="141"/>
        <v>189.1</v>
      </c>
      <c r="O30" s="96">
        <f t="shared" si="142"/>
        <v>86.3</v>
      </c>
      <c r="P30" s="95">
        <f>RCF!C$7</f>
        <v>12.33</v>
      </c>
      <c r="Q30" s="97">
        <f t="shared" si="143"/>
        <v>112.1</v>
      </c>
      <c r="R30" s="97">
        <f t="shared" si="143"/>
        <v>129.4</v>
      </c>
      <c r="S30" s="96">
        <f t="shared" si="144"/>
        <v>85.3</v>
      </c>
      <c r="T30" s="95">
        <f>RCF!C$9</f>
        <v>12.199</v>
      </c>
      <c r="U30" s="96">
        <f t="shared" si="145"/>
        <v>85.3</v>
      </c>
      <c r="V30" s="95">
        <f t="shared" si="146"/>
        <v>12.199</v>
      </c>
      <c r="W30" s="97">
        <f t="shared" si="147"/>
        <v>93.8</v>
      </c>
      <c r="X30" s="97">
        <f t="shared" si="147"/>
        <v>116.8</v>
      </c>
      <c r="Y30" s="97">
        <f t="shared" si="147"/>
        <v>138.1</v>
      </c>
      <c r="Z30" s="97">
        <f t="shared" si="147"/>
        <v>125.3</v>
      </c>
      <c r="AA30" s="97">
        <f t="shared" si="147"/>
        <v>185.1</v>
      </c>
      <c r="AB30" s="97">
        <f t="shared" si="147"/>
        <v>255.9</v>
      </c>
      <c r="AC30" s="96">
        <f t="shared" si="148"/>
        <v>86.3</v>
      </c>
      <c r="AD30" s="95">
        <f>RCF!C$13</f>
        <v>12.34</v>
      </c>
      <c r="AE30" s="92">
        <f t="shared" si="149"/>
        <v>142.4</v>
      </c>
      <c r="AF30" s="92">
        <f t="shared" si="149"/>
        <v>181.2</v>
      </c>
      <c r="AG30" s="92">
        <f t="shared" si="149"/>
        <v>258.89999999999998</v>
      </c>
      <c r="AH30" s="96">
        <f t="shared" si="150"/>
        <v>87.2</v>
      </c>
      <c r="AI30" s="95">
        <f>RCF!C$31</f>
        <v>12.46</v>
      </c>
      <c r="AJ30" s="96">
        <f t="shared" si="151"/>
        <v>0</v>
      </c>
      <c r="AK30" s="95"/>
      <c r="AL30" s="96">
        <f t="shared" si="152"/>
        <v>89.7</v>
      </c>
      <c r="AM30" s="95">
        <f>RCF!C$33</f>
        <v>12.824999999999999</v>
      </c>
      <c r="AN30" s="92">
        <f t="shared" si="153"/>
        <v>134.5</v>
      </c>
      <c r="AO30" s="96">
        <f t="shared" si="154"/>
        <v>90.4</v>
      </c>
      <c r="AP30" s="95">
        <f>RCF!C$35</f>
        <v>12.92</v>
      </c>
      <c r="AQ30" s="92">
        <f t="shared" si="155"/>
        <v>108.4</v>
      </c>
      <c r="AR30" s="92">
        <f t="shared" si="155"/>
        <v>122</v>
      </c>
      <c r="AS30" s="96">
        <f t="shared" si="156"/>
        <v>91.7</v>
      </c>
      <c r="AT30" s="95">
        <f>RCF!C$37</f>
        <v>13.11</v>
      </c>
      <c r="AU30" s="96">
        <f t="shared" si="157"/>
        <v>89.9</v>
      </c>
      <c r="AV30" s="95">
        <f>RCF!C$39</f>
        <v>12.85</v>
      </c>
      <c r="AW30" s="96">
        <f t="shared" si="158"/>
        <v>88.7</v>
      </c>
      <c r="AX30" s="95">
        <f>RCF!C$41</f>
        <v>12.682</v>
      </c>
    </row>
    <row r="31" spans="1:50" s="114" customFormat="1" x14ac:dyDescent="0.2">
      <c r="A31" s="115" t="s">
        <v>33</v>
      </c>
      <c r="B31" s="116" t="s">
        <v>34</v>
      </c>
      <c r="C31" s="88">
        <v>7</v>
      </c>
      <c r="D31" s="86">
        <f t="shared" si="137"/>
        <v>305.8</v>
      </c>
      <c r="E31" s="95">
        <f>RCF!C$43</f>
        <v>43.679000000000002</v>
      </c>
      <c r="F31" s="96">
        <f t="shared" si="138"/>
        <v>87.9</v>
      </c>
      <c r="G31" s="95">
        <f>RCF!C$5</f>
        <v>12.563000000000001</v>
      </c>
      <c r="H31" s="96">
        <f t="shared" si="139"/>
        <v>87.9</v>
      </c>
      <c r="I31" s="95">
        <f t="shared" si="140"/>
        <v>12.563000000000001</v>
      </c>
      <c r="J31" s="97">
        <f t="shared" si="141"/>
        <v>96.7</v>
      </c>
      <c r="K31" s="97">
        <f t="shared" si="141"/>
        <v>118.7</v>
      </c>
      <c r="L31" s="97">
        <f t="shared" si="141"/>
        <v>131.9</v>
      </c>
      <c r="M31" s="97">
        <f t="shared" si="141"/>
        <v>175.9</v>
      </c>
      <c r="N31" s="97">
        <f t="shared" si="141"/>
        <v>189.1</v>
      </c>
      <c r="O31" s="96">
        <f t="shared" si="142"/>
        <v>86.3</v>
      </c>
      <c r="P31" s="95">
        <f>RCF!C$7</f>
        <v>12.33</v>
      </c>
      <c r="Q31" s="97">
        <f t="shared" si="143"/>
        <v>112.1</v>
      </c>
      <c r="R31" s="97">
        <f t="shared" si="143"/>
        <v>129.4</v>
      </c>
      <c r="S31" s="96">
        <f t="shared" si="144"/>
        <v>85.3</v>
      </c>
      <c r="T31" s="95">
        <f>RCF!C$9</f>
        <v>12.199</v>
      </c>
      <c r="U31" s="96">
        <f t="shared" si="145"/>
        <v>85.3</v>
      </c>
      <c r="V31" s="95">
        <f t="shared" si="146"/>
        <v>12.199</v>
      </c>
      <c r="W31" s="97">
        <f t="shared" si="147"/>
        <v>93.8</v>
      </c>
      <c r="X31" s="97">
        <f t="shared" si="147"/>
        <v>116.8</v>
      </c>
      <c r="Y31" s="97">
        <f t="shared" si="147"/>
        <v>138.1</v>
      </c>
      <c r="Z31" s="97">
        <f t="shared" si="147"/>
        <v>125.3</v>
      </c>
      <c r="AA31" s="97">
        <f t="shared" si="147"/>
        <v>185.1</v>
      </c>
      <c r="AB31" s="97">
        <f t="shared" si="147"/>
        <v>255.9</v>
      </c>
      <c r="AC31" s="96">
        <f t="shared" si="148"/>
        <v>86.3</v>
      </c>
      <c r="AD31" s="95">
        <f>RCF!C$13</f>
        <v>12.34</v>
      </c>
      <c r="AE31" s="92">
        <f t="shared" si="149"/>
        <v>142.4</v>
      </c>
      <c r="AF31" s="92">
        <f t="shared" si="149"/>
        <v>181.2</v>
      </c>
      <c r="AG31" s="92">
        <f t="shared" si="149"/>
        <v>258.89999999999998</v>
      </c>
      <c r="AH31" s="96">
        <f t="shared" si="150"/>
        <v>87.2</v>
      </c>
      <c r="AI31" s="95">
        <f>RCF!C$31</f>
        <v>12.46</v>
      </c>
      <c r="AJ31" s="96">
        <f t="shared" si="151"/>
        <v>0</v>
      </c>
      <c r="AK31" s="95"/>
      <c r="AL31" s="96">
        <f t="shared" si="152"/>
        <v>89.7</v>
      </c>
      <c r="AM31" s="95">
        <f>RCF!C$33</f>
        <v>12.824999999999999</v>
      </c>
      <c r="AN31" s="92">
        <f t="shared" si="153"/>
        <v>134.5</v>
      </c>
      <c r="AO31" s="96">
        <f t="shared" si="154"/>
        <v>90.4</v>
      </c>
      <c r="AP31" s="95">
        <f>RCF!C$35</f>
        <v>12.92</v>
      </c>
      <c r="AQ31" s="92">
        <f t="shared" si="155"/>
        <v>108.4</v>
      </c>
      <c r="AR31" s="92">
        <f t="shared" si="155"/>
        <v>122</v>
      </c>
      <c r="AS31" s="96">
        <f t="shared" si="156"/>
        <v>91.7</v>
      </c>
      <c r="AT31" s="95">
        <f>RCF!C$37</f>
        <v>13.11</v>
      </c>
      <c r="AU31" s="96">
        <f t="shared" si="157"/>
        <v>89.9</v>
      </c>
      <c r="AV31" s="95">
        <f>RCF!C$39</f>
        <v>12.85</v>
      </c>
      <c r="AW31" s="96">
        <f t="shared" si="158"/>
        <v>88.7</v>
      </c>
      <c r="AX31" s="95">
        <f>RCF!C$41</f>
        <v>12.682</v>
      </c>
    </row>
    <row r="32" spans="1:50" s="114" customFormat="1" x14ac:dyDescent="0.2">
      <c r="A32" s="117" t="s">
        <v>116</v>
      </c>
      <c r="B32" s="94" t="s">
        <v>35</v>
      </c>
      <c r="C32" s="86">
        <v>11.68</v>
      </c>
      <c r="D32" s="118">
        <f t="shared" si="137"/>
        <v>148.1</v>
      </c>
      <c r="E32" s="119">
        <f>AX32</f>
        <v>12.682</v>
      </c>
      <c r="F32" s="96">
        <f t="shared" si="138"/>
        <v>146.69999999999999</v>
      </c>
      <c r="G32" s="95">
        <f>RCF!C$5</f>
        <v>12.563000000000001</v>
      </c>
      <c r="H32" s="96">
        <f t="shared" si="139"/>
        <v>146.69999999999999</v>
      </c>
      <c r="I32" s="95">
        <f t="shared" si="140"/>
        <v>12.563000000000001</v>
      </c>
      <c r="J32" s="97">
        <f t="shared" si="141"/>
        <v>161.4</v>
      </c>
      <c r="K32" s="97">
        <f t="shared" si="141"/>
        <v>198.1</v>
      </c>
      <c r="L32" s="97">
        <f t="shared" si="141"/>
        <v>220.1</v>
      </c>
      <c r="M32" s="97">
        <f t="shared" si="141"/>
        <v>293.5</v>
      </c>
      <c r="N32" s="97">
        <f t="shared" si="141"/>
        <v>315.5</v>
      </c>
      <c r="O32" s="96">
        <f t="shared" si="142"/>
        <v>144</v>
      </c>
      <c r="P32" s="95">
        <f>RCF!C$7</f>
        <v>12.33</v>
      </c>
      <c r="Q32" s="97">
        <f t="shared" si="143"/>
        <v>187.2</v>
      </c>
      <c r="R32" s="97">
        <f t="shared" si="143"/>
        <v>216</v>
      </c>
      <c r="S32" s="96">
        <f t="shared" si="144"/>
        <v>142.4</v>
      </c>
      <c r="T32" s="95">
        <f>RCF!C$9</f>
        <v>12.199</v>
      </c>
      <c r="U32" s="96">
        <f t="shared" si="145"/>
        <v>142.4</v>
      </c>
      <c r="V32" s="95">
        <f t="shared" si="146"/>
        <v>12.199</v>
      </c>
      <c r="W32" s="97">
        <f t="shared" si="147"/>
        <v>156.6</v>
      </c>
      <c r="X32" s="97">
        <f t="shared" si="147"/>
        <v>195</v>
      </c>
      <c r="Y32" s="97">
        <f t="shared" si="147"/>
        <v>230.6</v>
      </c>
      <c r="Z32" s="97">
        <f t="shared" si="147"/>
        <v>209.3</v>
      </c>
      <c r="AA32" s="97">
        <f t="shared" si="147"/>
        <v>309</v>
      </c>
      <c r="AB32" s="97">
        <f t="shared" si="147"/>
        <v>427.2</v>
      </c>
      <c r="AC32" s="96">
        <f t="shared" si="148"/>
        <v>144.1</v>
      </c>
      <c r="AD32" s="95">
        <f>RCF!C$13</f>
        <v>12.34</v>
      </c>
      <c r="AE32" s="92">
        <f t="shared" si="149"/>
        <v>237.8</v>
      </c>
      <c r="AF32" s="92">
        <f t="shared" si="149"/>
        <v>302.60000000000002</v>
      </c>
      <c r="AG32" s="92">
        <f t="shared" si="149"/>
        <v>432.3</v>
      </c>
      <c r="AH32" s="96">
        <f t="shared" si="150"/>
        <v>145.5</v>
      </c>
      <c r="AI32" s="95">
        <f>RCF!C$31</f>
        <v>12.46</v>
      </c>
      <c r="AJ32" s="96">
        <f t="shared" si="151"/>
        <v>0</v>
      </c>
      <c r="AK32" s="95"/>
      <c r="AL32" s="96">
        <f t="shared" si="152"/>
        <v>149.69999999999999</v>
      </c>
      <c r="AM32" s="95">
        <f>RCF!C$33</f>
        <v>12.824999999999999</v>
      </c>
      <c r="AN32" s="92">
        <f t="shared" si="153"/>
        <v>224.5</v>
      </c>
      <c r="AO32" s="96">
        <f t="shared" si="154"/>
        <v>150.9</v>
      </c>
      <c r="AP32" s="95">
        <f>RCF!C$35</f>
        <v>12.92</v>
      </c>
      <c r="AQ32" s="92">
        <f t="shared" si="155"/>
        <v>181</v>
      </c>
      <c r="AR32" s="92">
        <f t="shared" si="155"/>
        <v>203.7</v>
      </c>
      <c r="AS32" s="96">
        <f t="shared" si="156"/>
        <v>153.1</v>
      </c>
      <c r="AT32" s="95">
        <f>RCF!C$37</f>
        <v>13.11</v>
      </c>
      <c r="AU32" s="96">
        <f t="shared" si="157"/>
        <v>150</v>
      </c>
      <c r="AV32" s="95">
        <f>RCF!C$39</f>
        <v>12.85</v>
      </c>
      <c r="AW32" s="96">
        <f t="shared" si="158"/>
        <v>148.1</v>
      </c>
      <c r="AX32" s="95">
        <f>RCF!C$41</f>
        <v>12.682</v>
      </c>
    </row>
    <row r="33" spans="1:50" s="114" customFormat="1" x14ac:dyDescent="0.2">
      <c r="A33" s="115" t="s">
        <v>36</v>
      </c>
      <c r="B33" s="94" t="s">
        <v>37</v>
      </c>
      <c r="C33" s="88">
        <v>12</v>
      </c>
      <c r="D33" s="86">
        <f t="shared" si="137"/>
        <v>524.1</v>
      </c>
      <c r="E33" s="95">
        <f>RCF!C$43</f>
        <v>43.679000000000002</v>
      </c>
      <c r="F33" s="96">
        <f t="shared" si="138"/>
        <v>150.69999999999999</v>
      </c>
      <c r="G33" s="95">
        <f>RCF!C$5</f>
        <v>12.563000000000001</v>
      </c>
      <c r="H33" s="96">
        <f t="shared" si="139"/>
        <v>150.69999999999999</v>
      </c>
      <c r="I33" s="95">
        <f t="shared" si="140"/>
        <v>12.563000000000001</v>
      </c>
      <c r="J33" s="97">
        <f t="shared" si="141"/>
        <v>165.8</v>
      </c>
      <c r="K33" s="97">
        <f t="shared" si="141"/>
        <v>203.5</v>
      </c>
      <c r="L33" s="97">
        <f t="shared" si="141"/>
        <v>226.1</v>
      </c>
      <c r="M33" s="97">
        <f t="shared" si="141"/>
        <v>301.5</v>
      </c>
      <c r="N33" s="97">
        <f t="shared" si="141"/>
        <v>324.10000000000002</v>
      </c>
      <c r="O33" s="96">
        <f t="shared" si="142"/>
        <v>147.9</v>
      </c>
      <c r="P33" s="95">
        <f>RCF!C$7</f>
        <v>12.33</v>
      </c>
      <c r="Q33" s="97">
        <f t="shared" si="143"/>
        <v>192.2</v>
      </c>
      <c r="R33" s="97">
        <f t="shared" si="143"/>
        <v>221.8</v>
      </c>
      <c r="S33" s="96">
        <f t="shared" si="144"/>
        <v>146.30000000000001</v>
      </c>
      <c r="T33" s="95">
        <f>RCF!C$9</f>
        <v>12.199</v>
      </c>
      <c r="U33" s="96">
        <f t="shared" si="145"/>
        <v>146.30000000000001</v>
      </c>
      <c r="V33" s="95">
        <f t="shared" si="146"/>
        <v>12.199</v>
      </c>
      <c r="W33" s="97">
        <f t="shared" si="147"/>
        <v>160.9</v>
      </c>
      <c r="X33" s="97">
        <f t="shared" si="147"/>
        <v>200.4</v>
      </c>
      <c r="Y33" s="97">
        <f t="shared" si="147"/>
        <v>237</v>
      </c>
      <c r="Z33" s="97">
        <f t="shared" si="147"/>
        <v>215</v>
      </c>
      <c r="AA33" s="97">
        <f t="shared" si="147"/>
        <v>317.39999999999998</v>
      </c>
      <c r="AB33" s="97">
        <f t="shared" si="147"/>
        <v>438.9</v>
      </c>
      <c r="AC33" s="96">
        <f t="shared" si="148"/>
        <v>148</v>
      </c>
      <c r="AD33" s="95">
        <f>RCF!C$13</f>
        <v>12.34</v>
      </c>
      <c r="AE33" s="92">
        <f t="shared" si="149"/>
        <v>244.2</v>
      </c>
      <c r="AF33" s="92">
        <f t="shared" si="149"/>
        <v>310.8</v>
      </c>
      <c r="AG33" s="92">
        <f t="shared" si="149"/>
        <v>444</v>
      </c>
      <c r="AH33" s="96">
        <f t="shared" si="150"/>
        <v>149.5</v>
      </c>
      <c r="AI33" s="95">
        <f>RCF!C$31</f>
        <v>12.46</v>
      </c>
      <c r="AJ33" s="96">
        <f t="shared" si="151"/>
        <v>0</v>
      </c>
      <c r="AK33" s="95"/>
      <c r="AL33" s="96">
        <f t="shared" si="152"/>
        <v>153.9</v>
      </c>
      <c r="AM33" s="95">
        <f>RCF!C$33</f>
        <v>12.824999999999999</v>
      </c>
      <c r="AN33" s="92">
        <f t="shared" si="153"/>
        <v>230.8</v>
      </c>
      <c r="AO33" s="96">
        <f t="shared" si="154"/>
        <v>155</v>
      </c>
      <c r="AP33" s="95">
        <f>RCF!C$35</f>
        <v>12.92</v>
      </c>
      <c r="AQ33" s="92">
        <f t="shared" si="155"/>
        <v>186</v>
      </c>
      <c r="AR33" s="92">
        <f t="shared" si="155"/>
        <v>209.2</v>
      </c>
      <c r="AS33" s="96">
        <f t="shared" si="156"/>
        <v>157.30000000000001</v>
      </c>
      <c r="AT33" s="95">
        <f>RCF!C$37</f>
        <v>13.11</v>
      </c>
      <c r="AU33" s="96">
        <f t="shared" si="157"/>
        <v>154.19999999999999</v>
      </c>
      <c r="AV33" s="95">
        <f>RCF!C$39</f>
        <v>12.85</v>
      </c>
      <c r="AW33" s="96">
        <f t="shared" si="158"/>
        <v>152.1</v>
      </c>
      <c r="AX33" s="95">
        <f>RCF!C$41</f>
        <v>12.682</v>
      </c>
    </row>
    <row r="34" spans="1:50" s="114" customFormat="1" x14ac:dyDescent="0.2">
      <c r="A34" s="115" t="s">
        <v>38</v>
      </c>
      <c r="B34" s="94" t="s">
        <v>39</v>
      </c>
      <c r="C34" s="86">
        <v>7</v>
      </c>
      <c r="D34" s="86">
        <f t="shared" si="137"/>
        <v>305.8</v>
      </c>
      <c r="E34" s="95">
        <f>RCF!C$43</f>
        <v>43.679000000000002</v>
      </c>
      <c r="F34" s="96">
        <f t="shared" si="138"/>
        <v>87.9</v>
      </c>
      <c r="G34" s="95">
        <f>RCF!C$5</f>
        <v>12.563000000000001</v>
      </c>
      <c r="H34" s="96">
        <f t="shared" si="139"/>
        <v>87.9</v>
      </c>
      <c r="I34" s="95">
        <f t="shared" si="140"/>
        <v>12.563000000000001</v>
      </c>
      <c r="J34" s="97">
        <f t="shared" si="141"/>
        <v>96.7</v>
      </c>
      <c r="K34" s="97">
        <f t="shared" si="141"/>
        <v>118.7</v>
      </c>
      <c r="L34" s="97">
        <f t="shared" si="141"/>
        <v>131.9</v>
      </c>
      <c r="M34" s="97">
        <f t="shared" si="141"/>
        <v>175.9</v>
      </c>
      <c r="N34" s="97">
        <f t="shared" si="141"/>
        <v>189.1</v>
      </c>
      <c r="O34" s="96">
        <f t="shared" si="142"/>
        <v>86.3</v>
      </c>
      <c r="P34" s="95">
        <f>RCF!C$7</f>
        <v>12.33</v>
      </c>
      <c r="Q34" s="97">
        <f t="shared" si="143"/>
        <v>112.1</v>
      </c>
      <c r="R34" s="97">
        <f t="shared" si="143"/>
        <v>129.4</v>
      </c>
      <c r="S34" s="96">
        <f t="shared" si="144"/>
        <v>85.3</v>
      </c>
      <c r="T34" s="95">
        <f>RCF!C$9</f>
        <v>12.199</v>
      </c>
      <c r="U34" s="96">
        <f t="shared" si="145"/>
        <v>85.3</v>
      </c>
      <c r="V34" s="95">
        <f t="shared" si="146"/>
        <v>12.199</v>
      </c>
      <c r="W34" s="97">
        <f t="shared" si="147"/>
        <v>93.8</v>
      </c>
      <c r="X34" s="97">
        <f t="shared" si="147"/>
        <v>116.8</v>
      </c>
      <c r="Y34" s="97">
        <f t="shared" si="147"/>
        <v>138.1</v>
      </c>
      <c r="Z34" s="97">
        <f t="shared" si="147"/>
        <v>125.3</v>
      </c>
      <c r="AA34" s="97">
        <f t="shared" si="147"/>
        <v>185.1</v>
      </c>
      <c r="AB34" s="97">
        <f t="shared" si="147"/>
        <v>255.9</v>
      </c>
      <c r="AC34" s="96">
        <f t="shared" si="148"/>
        <v>86.3</v>
      </c>
      <c r="AD34" s="95">
        <f>RCF!C$13</f>
        <v>12.34</v>
      </c>
      <c r="AE34" s="92">
        <f t="shared" si="149"/>
        <v>142.4</v>
      </c>
      <c r="AF34" s="92">
        <f t="shared" si="149"/>
        <v>181.2</v>
      </c>
      <c r="AG34" s="92">
        <f t="shared" si="149"/>
        <v>258.89999999999998</v>
      </c>
      <c r="AH34" s="96">
        <f t="shared" si="150"/>
        <v>87.2</v>
      </c>
      <c r="AI34" s="95">
        <f>RCF!C$31</f>
        <v>12.46</v>
      </c>
      <c r="AJ34" s="96">
        <f t="shared" si="151"/>
        <v>0</v>
      </c>
      <c r="AK34" s="95"/>
      <c r="AL34" s="96">
        <f t="shared" si="152"/>
        <v>89.7</v>
      </c>
      <c r="AM34" s="95">
        <f>RCF!C$33</f>
        <v>12.824999999999999</v>
      </c>
      <c r="AN34" s="92">
        <f t="shared" si="153"/>
        <v>134.5</v>
      </c>
      <c r="AO34" s="96">
        <f t="shared" si="154"/>
        <v>90.4</v>
      </c>
      <c r="AP34" s="95">
        <f>RCF!C$35</f>
        <v>12.92</v>
      </c>
      <c r="AQ34" s="92">
        <f t="shared" si="155"/>
        <v>108.4</v>
      </c>
      <c r="AR34" s="92">
        <f t="shared" si="155"/>
        <v>122</v>
      </c>
      <c r="AS34" s="96">
        <f t="shared" si="156"/>
        <v>91.7</v>
      </c>
      <c r="AT34" s="95">
        <f>RCF!C$37</f>
        <v>13.11</v>
      </c>
      <c r="AU34" s="96">
        <f t="shared" si="157"/>
        <v>89.9</v>
      </c>
      <c r="AV34" s="95">
        <f>RCF!C$39</f>
        <v>12.85</v>
      </c>
      <c r="AW34" s="96">
        <f t="shared" si="158"/>
        <v>88.7</v>
      </c>
      <c r="AX34" s="95">
        <f>RCF!C$41</f>
        <v>12.682</v>
      </c>
    </row>
    <row r="35" spans="1:50" s="114" customFormat="1" ht="28.15" customHeight="1" x14ac:dyDescent="0.2">
      <c r="A35" s="120" t="s">
        <v>117</v>
      </c>
      <c r="B35" s="94" t="s">
        <v>40</v>
      </c>
      <c r="C35" s="86">
        <v>74</v>
      </c>
      <c r="D35" s="121">
        <f t="shared" si="137"/>
        <v>938.5</v>
      </c>
      <c r="E35" s="119">
        <f>AX35</f>
        <v>12.682</v>
      </c>
      <c r="F35" s="96">
        <f t="shared" si="138"/>
        <v>929.6</v>
      </c>
      <c r="G35" s="95">
        <f>RCF!C$5</f>
        <v>12.563000000000001</v>
      </c>
      <c r="H35" s="96">
        <f t="shared" si="139"/>
        <v>929.6</v>
      </c>
      <c r="I35" s="95">
        <f t="shared" si="140"/>
        <v>12.563000000000001</v>
      </c>
      <c r="J35" s="97">
        <f t="shared" si="141"/>
        <v>1022.6</v>
      </c>
      <c r="K35" s="97">
        <f t="shared" si="141"/>
        <v>1255</v>
      </c>
      <c r="L35" s="97">
        <f t="shared" si="141"/>
        <v>1394.5</v>
      </c>
      <c r="M35" s="97">
        <f t="shared" si="141"/>
        <v>1859.3</v>
      </c>
      <c r="N35" s="97">
        <f t="shared" si="141"/>
        <v>1998.8</v>
      </c>
      <c r="O35" s="96">
        <f t="shared" si="142"/>
        <v>912.4</v>
      </c>
      <c r="P35" s="95">
        <f>RCF!C$7</f>
        <v>12.33</v>
      </c>
      <c r="Q35" s="97">
        <f t="shared" si="143"/>
        <v>1186.0999999999999</v>
      </c>
      <c r="R35" s="97">
        <f t="shared" si="143"/>
        <v>1368.6</v>
      </c>
      <c r="S35" s="96">
        <f t="shared" si="144"/>
        <v>902.7</v>
      </c>
      <c r="T35" s="95">
        <f>RCF!C$9</f>
        <v>12.199</v>
      </c>
      <c r="U35" s="96">
        <f t="shared" si="145"/>
        <v>902.7</v>
      </c>
      <c r="V35" s="95">
        <f t="shared" si="146"/>
        <v>12.199</v>
      </c>
      <c r="W35" s="97">
        <f t="shared" si="147"/>
        <v>992.9</v>
      </c>
      <c r="X35" s="97">
        <f t="shared" si="147"/>
        <v>1236.5999999999999</v>
      </c>
      <c r="Y35" s="97">
        <f t="shared" si="147"/>
        <v>1462.3</v>
      </c>
      <c r="Z35" s="97">
        <f t="shared" si="147"/>
        <v>1326.9</v>
      </c>
      <c r="AA35" s="97">
        <f t="shared" si="147"/>
        <v>1958.8</v>
      </c>
      <c r="AB35" s="97">
        <f t="shared" si="147"/>
        <v>2708.1</v>
      </c>
      <c r="AC35" s="96">
        <f t="shared" si="148"/>
        <v>913.1</v>
      </c>
      <c r="AD35" s="95">
        <f>RCF!C$13</f>
        <v>12.34</v>
      </c>
      <c r="AE35" s="92">
        <f t="shared" si="149"/>
        <v>1506.6</v>
      </c>
      <c r="AF35" s="92">
        <f t="shared" si="149"/>
        <v>1917.5</v>
      </c>
      <c r="AG35" s="92">
        <f t="shared" si="149"/>
        <v>2739.3</v>
      </c>
      <c r="AH35" s="96">
        <f t="shared" si="150"/>
        <v>922</v>
      </c>
      <c r="AI35" s="95">
        <f>RCF!C$31</f>
        <v>12.46</v>
      </c>
      <c r="AJ35" s="96">
        <f t="shared" si="151"/>
        <v>0</v>
      </c>
      <c r="AK35" s="95"/>
      <c r="AL35" s="96">
        <f t="shared" si="152"/>
        <v>949</v>
      </c>
      <c r="AM35" s="95">
        <f>RCF!C$33</f>
        <v>12.824999999999999</v>
      </c>
      <c r="AN35" s="92">
        <f t="shared" si="153"/>
        <v>1423.5</v>
      </c>
      <c r="AO35" s="96">
        <f t="shared" si="154"/>
        <v>956</v>
      </c>
      <c r="AP35" s="95">
        <f>RCF!C$35</f>
        <v>12.92</v>
      </c>
      <c r="AQ35" s="92">
        <f t="shared" si="155"/>
        <v>1147.2</v>
      </c>
      <c r="AR35" s="92">
        <f t="shared" si="155"/>
        <v>1290.5999999999999</v>
      </c>
      <c r="AS35" s="96">
        <f t="shared" si="156"/>
        <v>970.1</v>
      </c>
      <c r="AT35" s="95">
        <f>RCF!C$37</f>
        <v>13.11</v>
      </c>
      <c r="AU35" s="96">
        <f t="shared" si="157"/>
        <v>950.9</v>
      </c>
      <c r="AV35" s="95">
        <f>RCF!C$39</f>
        <v>12.85</v>
      </c>
      <c r="AW35" s="96">
        <f t="shared" si="158"/>
        <v>938.4</v>
      </c>
      <c r="AX35" s="95">
        <f>RCF!C$41</f>
        <v>12.682</v>
      </c>
    </row>
    <row r="36" spans="1:50" s="114" customFormat="1" x14ac:dyDescent="0.2">
      <c r="A36" s="115" t="s">
        <v>41</v>
      </c>
      <c r="B36" s="94" t="s">
        <v>42</v>
      </c>
      <c r="C36" s="88">
        <v>16</v>
      </c>
      <c r="D36" s="86">
        <f t="shared" si="137"/>
        <v>698.9</v>
      </c>
      <c r="E36" s="95">
        <f>RCF!C$43</f>
        <v>43.679000000000002</v>
      </c>
      <c r="F36" s="96">
        <f t="shared" si="138"/>
        <v>201</v>
      </c>
      <c r="G36" s="95">
        <f>RCF!C$5</f>
        <v>12.563000000000001</v>
      </c>
      <c r="H36" s="96">
        <f t="shared" si="139"/>
        <v>201</v>
      </c>
      <c r="I36" s="95">
        <f t="shared" si="140"/>
        <v>12.563000000000001</v>
      </c>
      <c r="J36" s="97">
        <f t="shared" si="141"/>
        <v>221.1</v>
      </c>
      <c r="K36" s="97">
        <f t="shared" si="141"/>
        <v>271.39999999999998</v>
      </c>
      <c r="L36" s="97">
        <f t="shared" si="141"/>
        <v>301.5</v>
      </c>
      <c r="M36" s="97">
        <f t="shared" si="141"/>
        <v>402</v>
      </c>
      <c r="N36" s="97">
        <f t="shared" si="141"/>
        <v>432.2</v>
      </c>
      <c r="O36" s="96">
        <f t="shared" si="142"/>
        <v>197.2</v>
      </c>
      <c r="P36" s="95">
        <f>RCF!C$7</f>
        <v>12.33</v>
      </c>
      <c r="Q36" s="97">
        <f t="shared" si="143"/>
        <v>256.3</v>
      </c>
      <c r="R36" s="97">
        <f t="shared" si="143"/>
        <v>295.8</v>
      </c>
      <c r="S36" s="96">
        <f t="shared" si="144"/>
        <v>195.1</v>
      </c>
      <c r="T36" s="95">
        <f>RCF!C$9</f>
        <v>12.199</v>
      </c>
      <c r="U36" s="96">
        <f t="shared" si="145"/>
        <v>195.1</v>
      </c>
      <c r="V36" s="95">
        <f t="shared" si="146"/>
        <v>12.199</v>
      </c>
      <c r="W36" s="97">
        <f t="shared" si="147"/>
        <v>214.6</v>
      </c>
      <c r="X36" s="97">
        <f t="shared" si="147"/>
        <v>267.2</v>
      </c>
      <c r="Y36" s="97">
        <f t="shared" si="147"/>
        <v>316</v>
      </c>
      <c r="Z36" s="97">
        <f t="shared" si="147"/>
        <v>286.7</v>
      </c>
      <c r="AA36" s="97">
        <f t="shared" si="147"/>
        <v>423.3</v>
      </c>
      <c r="AB36" s="97">
        <f t="shared" si="147"/>
        <v>585.29999999999995</v>
      </c>
      <c r="AC36" s="96">
        <f t="shared" si="148"/>
        <v>197.4</v>
      </c>
      <c r="AD36" s="95">
        <f>RCF!C$13</f>
        <v>12.34</v>
      </c>
      <c r="AE36" s="92">
        <f t="shared" si="149"/>
        <v>325.7</v>
      </c>
      <c r="AF36" s="92">
        <f t="shared" si="149"/>
        <v>414.5</v>
      </c>
      <c r="AG36" s="92">
        <f t="shared" si="149"/>
        <v>592.20000000000005</v>
      </c>
      <c r="AH36" s="96">
        <f t="shared" si="150"/>
        <v>199.3</v>
      </c>
      <c r="AI36" s="95">
        <f>RCF!C$31</f>
        <v>12.46</v>
      </c>
      <c r="AJ36" s="96">
        <f t="shared" si="151"/>
        <v>0</v>
      </c>
      <c r="AK36" s="95"/>
      <c r="AL36" s="96">
        <f t="shared" si="152"/>
        <v>205.2</v>
      </c>
      <c r="AM36" s="95">
        <f>RCF!C$33</f>
        <v>12.824999999999999</v>
      </c>
      <c r="AN36" s="92">
        <f t="shared" si="153"/>
        <v>307.8</v>
      </c>
      <c r="AO36" s="96">
        <f t="shared" si="154"/>
        <v>206.7</v>
      </c>
      <c r="AP36" s="95">
        <f>RCF!C$35</f>
        <v>12.92</v>
      </c>
      <c r="AQ36" s="92">
        <f t="shared" si="155"/>
        <v>248</v>
      </c>
      <c r="AR36" s="92">
        <f t="shared" si="155"/>
        <v>279</v>
      </c>
      <c r="AS36" s="96">
        <f t="shared" si="156"/>
        <v>209.7</v>
      </c>
      <c r="AT36" s="95">
        <f>RCF!C$37</f>
        <v>13.11</v>
      </c>
      <c r="AU36" s="96">
        <f t="shared" si="157"/>
        <v>205.6</v>
      </c>
      <c r="AV36" s="95">
        <f>RCF!C$39</f>
        <v>12.85</v>
      </c>
      <c r="AW36" s="96">
        <f t="shared" si="158"/>
        <v>202.9</v>
      </c>
      <c r="AX36" s="95">
        <f>RCF!C$41</f>
        <v>12.682</v>
      </c>
    </row>
    <row r="37" spans="1:50" s="114" customFormat="1" ht="25.5" x14ac:dyDescent="0.2">
      <c r="A37" s="120" t="s">
        <v>118</v>
      </c>
      <c r="B37" s="116" t="s">
        <v>43</v>
      </c>
      <c r="C37" s="88">
        <v>46</v>
      </c>
      <c r="D37" s="121">
        <f t="shared" si="137"/>
        <v>583.4</v>
      </c>
      <c r="E37" s="119">
        <f>AX37</f>
        <v>12.682</v>
      </c>
      <c r="F37" s="96">
        <f t="shared" si="138"/>
        <v>577.79999999999995</v>
      </c>
      <c r="G37" s="95">
        <f>RCF!C$5</f>
        <v>12.563000000000001</v>
      </c>
      <c r="H37" s="96">
        <f t="shared" si="139"/>
        <v>577.79999999999995</v>
      </c>
      <c r="I37" s="95">
        <f t="shared" si="140"/>
        <v>12.563000000000001</v>
      </c>
      <c r="J37" s="97">
        <f t="shared" si="141"/>
        <v>635.70000000000005</v>
      </c>
      <c r="K37" s="97">
        <f t="shared" si="141"/>
        <v>780.2</v>
      </c>
      <c r="L37" s="97">
        <f t="shared" si="141"/>
        <v>866.8</v>
      </c>
      <c r="M37" s="97">
        <f t="shared" si="141"/>
        <v>1155.8</v>
      </c>
      <c r="N37" s="97">
        <f t="shared" si="141"/>
        <v>1242.5</v>
      </c>
      <c r="O37" s="96">
        <f t="shared" si="142"/>
        <v>567.1</v>
      </c>
      <c r="P37" s="95">
        <f>RCF!C$7</f>
        <v>12.33</v>
      </c>
      <c r="Q37" s="97">
        <f t="shared" si="143"/>
        <v>737.2</v>
      </c>
      <c r="R37" s="97">
        <f t="shared" si="143"/>
        <v>850.6</v>
      </c>
      <c r="S37" s="96">
        <f t="shared" si="144"/>
        <v>561.1</v>
      </c>
      <c r="T37" s="95">
        <f>RCF!C$9</f>
        <v>12.199</v>
      </c>
      <c r="U37" s="96">
        <f t="shared" si="145"/>
        <v>561.1</v>
      </c>
      <c r="V37" s="95">
        <f t="shared" si="146"/>
        <v>12.199</v>
      </c>
      <c r="W37" s="97">
        <f t="shared" si="147"/>
        <v>617.20000000000005</v>
      </c>
      <c r="X37" s="97">
        <f t="shared" si="147"/>
        <v>768.7</v>
      </c>
      <c r="Y37" s="97">
        <f t="shared" si="147"/>
        <v>908.9</v>
      </c>
      <c r="Z37" s="97">
        <f t="shared" si="147"/>
        <v>824.8</v>
      </c>
      <c r="AA37" s="97">
        <f t="shared" si="147"/>
        <v>1217.5</v>
      </c>
      <c r="AB37" s="97">
        <f t="shared" si="147"/>
        <v>1683.3</v>
      </c>
      <c r="AC37" s="96">
        <f t="shared" si="148"/>
        <v>567.6</v>
      </c>
      <c r="AD37" s="95">
        <f>RCF!C$13</f>
        <v>12.34</v>
      </c>
      <c r="AE37" s="92">
        <f t="shared" si="149"/>
        <v>936.5</v>
      </c>
      <c r="AF37" s="92">
        <f t="shared" si="149"/>
        <v>1192</v>
      </c>
      <c r="AG37" s="92">
        <f t="shared" si="149"/>
        <v>1702.8</v>
      </c>
      <c r="AH37" s="96">
        <f t="shared" si="150"/>
        <v>573.1</v>
      </c>
      <c r="AI37" s="95">
        <f>RCF!C$31</f>
        <v>12.46</v>
      </c>
      <c r="AJ37" s="96">
        <f t="shared" si="151"/>
        <v>0</v>
      </c>
      <c r="AK37" s="95"/>
      <c r="AL37" s="96">
        <f t="shared" si="152"/>
        <v>589.9</v>
      </c>
      <c r="AM37" s="95">
        <f>RCF!C$33</f>
        <v>12.824999999999999</v>
      </c>
      <c r="AN37" s="92">
        <f t="shared" si="153"/>
        <v>884.8</v>
      </c>
      <c r="AO37" s="96">
        <f t="shared" si="154"/>
        <v>594.29999999999995</v>
      </c>
      <c r="AP37" s="95">
        <f>RCF!C$35</f>
        <v>12.92</v>
      </c>
      <c r="AQ37" s="92">
        <f t="shared" si="155"/>
        <v>713.1</v>
      </c>
      <c r="AR37" s="92">
        <f t="shared" si="155"/>
        <v>802.3</v>
      </c>
      <c r="AS37" s="96">
        <f t="shared" si="156"/>
        <v>603</v>
      </c>
      <c r="AT37" s="95">
        <f>RCF!C$37</f>
        <v>13.11</v>
      </c>
      <c r="AU37" s="96">
        <f t="shared" si="157"/>
        <v>591.1</v>
      </c>
      <c r="AV37" s="95">
        <f>RCF!C$39</f>
        <v>12.85</v>
      </c>
      <c r="AW37" s="96">
        <f t="shared" si="158"/>
        <v>583.29999999999995</v>
      </c>
      <c r="AX37" s="95">
        <f>RCF!C$41</f>
        <v>12.682</v>
      </c>
    </row>
    <row r="38" spans="1:50" s="114" customFormat="1" ht="25.5" x14ac:dyDescent="0.2">
      <c r="A38" s="113" t="s">
        <v>44</v>
      </c>
      <c r="B38" s="116" t="s">
        <v>45</v>
      </c>
      <c r="C38" s="88">
        <v>9</v>
      </c>
      <c r="D38" s="86">
        <f t="shared" si="137"/>
        <v>393.1</v>
      </c>
      <c r="E38" s="95">
        <f>RCF!C$43</f>
        <v>43.679000000000002</v>
      </c>
      <c r="F38" s="96">
        <f t="shared" si="138"/>
        <v>113</v>
      </c>
      <c r="G38" s="95">
        <f>RCF!C$5</f>
        <v>12.563000000000001</v>
      </c>
      <c r="H38" s="96">
        <f t="shared" si="139"/>
        <v>113</v>
      </c>
      <c r="I38" s="95">
        <f t="shared" si="140"/>
        <v>12.563000000000001</v>
      </c>
      <c r="J38" s="97">
        <f t="shared" si="141"/>
        <v>124.4</v>
      </c>
      <c r="K38" s="97">
        <f t="shared" si="141"/>
        <v>152.6</v>
      </c>
      <c r="L38" s="97">
        <f t="shared" si="141"/>
        <v>169.6</v>
      </c>
      <c r="M38" s="97">
        <f t="shared" si="141"/>
        <v>226.1</v>
      </c>
      <c r="N38" s="97">
        <f t="shared" si="141"/>
        <v>243.1</v>
      </c>
      <c r="O38" s="96">
        <f t="shared" si="142"/>
        <v>110.9</v>
      </c>
      <c r="P38" s="95">
        <f>RCF!C$7</f>
        <v>12.33</v>
      </c>
      <c r="Q38" s="97">
        <f t="shared" si="143"/>
        <v>144.1</v>
      </c>
      <c r="R38" s="97">
        <f t="shared" si="143"/>
        <v>166.3</v>
      </c>
      <c r="S38" s="96">
        <f t="shared" si="144"/>
        <v>109.7</v>
      </c>
      <c r="T38" s="95">
        <f>RCF!C$9</f>
        <v>12.199</v>
      </c>
      <c r="U38" s="96">
        <f t="shared" si="145"/>
        <v>109.7</v>
      </c>
      <c r="V38" s="95">
        <f t="shared" si="146"/>
        <v>12.199</v>
      </c>
      <c r="W38" s="97">
        <f t="shared" si="147"/>
        <v>120.6</v>
      </c>
      <c r="X38" s="97">
        <f t="shared" si="147"/>
        <v>150.19999999999999</v>
      </c>
      <c r="Y38" s="97">
        <f t="shared" si="147"/>
        <v>177.7</v>
      </c>
      <c r="Z38" s="97">
        <f t="shared" si="147"/>
        <v>161.19999999999999</v>
      </c>
      <c r="AA38" s="97">
        <f t="shared" si="147"/>
        <v>238</v>
      </c>
      <c r="AB38" s="97">
        <f t="shared" si="147"/>
        <v>329.1</v>
      </c>
      <c r="AC38" s="96">
        <f t="shared" si="148"/>
        <v>111</v>
      </c>
      <c r="AD38" s="95">
        <f>RCF!C$13</f>
        <v>12.34</v>
      </c>
      <c r="AE38" s="92">
        <f t="shared" si="149"/>
        <v>183.2</v>
      </c>
      <c r="AF38" s="92">
        <f t="shared" si="149"/>
        <v>233.1</v>
      </c>
      <c r="AG38" s="92">
        <f t="shared" si="149"/>
        <v>333</v>
      </c>
      <c r="AH38" s="96">
        <f t="shared" si="150"/>
        <v>112.1</v>
      </c>
      <c r="AI38" s="95">
        <f>RCF!C$31</f>
        <v>12.46</v>
      </c>
      <c r="AJ38" s="96">
        <f t="shared" si="151"/>
        <v>0</v>
      </c>
      <c r="AK38" s="95"/>
      <c r="AL38" s="96">
        <f t="shared" si="152"/>
        <v>115.4</v>
      </c>
      <c r="AM38" s="95">
        <f>RCF!C$33</f>
        <v>12.824999999999999</v>
      </c>
      <c r="AN38" s="92">
        <f t="shared" si="153"/>
        <v>173.1</v>
      </c>
      <c r="AO38" s="96">
        <f t="shared" si="154"/>
        <v>116.2</v>
      </c>
      <c r="AP38" s="95">
        <f>RCF!C$35</f>
        <v>12.92</v>
      </c>
      <c r="AQ38" s="92">
        <f t="shared" si="155"/>
        <v>139.4</v>
      </c>
      <c r="AR38" s="92">
        <f t="shared" si="155"/>
        <v>156.80000000000001</v>
      </c>
      <c r="AS38" s="96">
        <f t="shared" si="156"/>
        <v>117.9</v>
      </c>
      <c r="AT38" s="95">
        <f>RCF!C$37</f>
        <v>13.11</v>
      </c>
      <c r="AU38" s="96">
        <f t="shared" si="157"/>
        <v>115.6</v>
      </c>
      <c r="AV38" s="95">
        <f>RCF!C$39</f>
        <v>12.85</v>
      </c>
      <c r="AW38" s="96">
        <f t="shared" si="158"/>
        <v>114.1</v>
      </c>
      <c r="AX38" s="95">
        <f>RCF!C$41</f>
        <v>12.682</v>
      </c>
    </row>
    <row r="39" spans="1:50" s="114" customFormat="1" x14ac:dyDescent="0.2">
      <c r="A39" s="120" t="s">
        <v>119</v>
      </c>
      <c r="B39" s="94" t="s">
        <v>46</v>
      </c>
      <c r="C39" s="88">
        <v>68</v>
      </c>
      <c r="D39" s="121">
        <f t="shared" si="137"/>
        <v>862.4</v>
      </c>
      <c r="E39" s="119">
        <f t="shared" ref="E39:E41" si="159">AX39</f>
        <v>12.682</v>
      </c>
      <c r="F39" s="96">
        <f t="shared" si="138"/>
        <v>854.2</v>
      </c>
      <c r="G39" s="95">
        <f>RCF!C$5</f>
        <v>12.563000000000001</v>
      </c>
      <c r="H39" s="96">
        <f t="shared" si="139"/>
        <v>854.2</v>
      </c>
      <c r="I39" s="95">
        <f t="shared" si="140"/>
        <v>12.563000000000001</v>
      </c>
      <c r="J39" s="97">
        <f t="shared" si="141"/>
        <v>939.7</v>
      </c>
      <c r="K39" s="97">
        <f t="shared" si="141"/>
        <v>1153.3</v>
      </c>
      <c r="L39" s="97">
        <f t="shared" si="141"/>
        <v>1281.4000000000001</v>
      </c>
      <c r="M39" s="97">
        <f t="shared" si="141"/>
        <v>1708.6</v>
      </c>
      <c r="N39" s="97">
        <f t="shared" si="141"/>
        <v>1836.7</v>
      </c>
      <c r="O39" s="96">
        <f t="shared" si="142"/>
        <v>838.4</v>
      </c>
      <c r="P39" s="95">
        <f>RCF!C$7</f>
        <v>12.33</v>
      </c>
      <c r="Q39" s="97">
        <f t="shared" si="143"/>
        <v>1089.9000000000001</v>
      </c>
      <c r="R39" s="97">
        <f t="shared" si="143"/>
        <v>1257.5999999999999</v>
      </c>
      <c r="S39" s="96">
        <f t="shared" si="144"/>
        <v>829.5</v>
      </c>
      <c r="T39" s="95">
        <f>RCF!C$9</f>
        <v>12.199</v>
      </c>
      <c r="U39" s="96">
        <f t="shared" si="145"/>
        <v>829.5</v>
      </c>
      <c r="V39" s="95">
        <f t="shared" si="146"/>
        <v>12.199</v>
      </c>
      <c r="W39" s="97">
        <f t="shared" si="147"/>
        <v>912.4</v>
      </c>
      <c r="X39" s="97">
        <f t="shared" si="147"/>
        <v>1136.4000000000001</v>
      </c>
      <c r="Y39" s="97">
        <f t="shared" si="147"/>
        <v>1343.7</v>
      </c>
      <c r="Z39" s="97">
        <f t="shared" si="147"/>
        <v>1219.3</v>
      </c>
      <c r="AA39" s="97">
        <f t="shared" si="147"/>
        <v>1800</v>
      </c>
      <c r="AB39" s="97">
        <f t="shared" si="147"/>
        <v>2488.5</v>
      </c>
      <c r="AC39" s="96">
        <f t="shared" si="148"/>
        <v>839.1</v>
      </c>
      <c r="AD39" s="95">
        <f>RCF!C$13</f>
        <v>12.34</v>
      </c>
      <c r="AE39" s="92">
        <f t="shared" si="149"/>
        <v>1384.5</v>
      </c>
      <c r="AF39" s="92">
        <f t="shared" si="149"/>
        <v>1762.1</v>
      </c>
      <c r="AG39" s="92">
        <f t="shared" si="149"/>
        <v>2517.3000000000002</v>
      </c>
      <c r="AH39" s="96">
        <f t="shared" si="150"/>
        <v>847.2</v>
      </c>
      <c r="AI39" s="95">
        <f>RCF!C$31</f>
        <v>12.46</v>
      </c>
      <c r="AJ39" s="96">
        <f t="shared" si="151"/>
        <v>0</v>
      </c>
      <c r="AK39" s="95"/>
      <c r="AL39" s="96">
        <f t="shared" si="152"/>
        <v>872.1</v>
      </c>
      <c r="AM39" s="95">
        <f>RCF!C$33</f>
        <v>12.824999999999999</v>
      </c>
      <c r="AN39" s="92">
        <f t="shared" si="153"/>
        <v>1308.0999999999999</v>
      </c>
      <c r="AO39" s="96">
        <f t="shared" si="154"/>
        <v>878.5</v>
      </c>
      <c r="AP39" s="95">
        <f>RCF!C$35</f>
        <v>12.92</v>
      </c>
      <c r="AQ39" s="92">
        <f t="shared" si="155"/>
        <v>1054.2</v>
      </c>
      <c r="AR39" s="92">
        <f t="shared" si="155"/>
        <v>1185.9000000000001</v>
      </c>
      <c r="AS39" s="96">
        <f t="shared" si="156"/>
        <v>891.4</v>
      </c>
      <c r="AT39" s="95">
        <f>RCF!C$37</f>
        <v>13.11</v>
      </c>
      <c r="AU39" s="96">
        <f t="shared" si="157"/>
        <v>873.8</v>
      </c>
      <c r="AV39" s="95">
        <f>RCF!C$39</f>
        <v>12.85</v>
      </c>
      <c r="AW39" s="96">
        <f t="shared" si="158"/>
        <v>862.3</v>
      </c>
      <c r="AX39" s="95">
        <f>RCF!C$41</f>
        <v>12.682</v>
      </c>
    </row>
    <row r="40" spans="1:50" s="114" customFormat="1" x14ac:dyDescent="0.2">
      <c r="A40" s="117" t="s">
        <v>120</v>
      </c>
      <c r="B40" s="94" t="s">
        <v>47</v>
      </c>
      <c r="C40" s="88">
        <v>21</v>
      </c>
      <c r="D40" s="118">
        <f t="shared" si="137"/>
        <v>266.3</v>
      </c>
      <c r="E40" s="119">
        <f t="shared" si="159"/>
        <v>12.682</v>
      </c>
      <c r="F40" s="96">
        <f t="shared" si="138"/>
        <v>263.8</v>
      </c>
      <c r="G40" s="95">
        <f>RCF!C$5</f>
        <v>12.563000000000001</v>
      </c>
      <c r="H40" s="96">
        <f t="shared" si="139"/>
        <v>263.8</v>
      </c>
      <c r="I40" s="95">
        <f t="shared" si="140"/>
        <v>12.563000000000001</v>
      </c>
      <c r="J40" s="97">
        <f t="shared" si="141"/>
        <v>290.2</v>
      </c>
      <c r="K40" s="97">
        <f t="shared" si="141"/>
        <v>356.2</v>
      </c>
      <c r="L40" s="97">
        <f t="shared" si="141"/>
        <v>395.7</v>
      </c>
      <c r="M40" s="97">
        <f t="shared" si="141"/>
        <v>527.6</v>
      </c>
      <c r="N40" s="97">
        <f t="shared" si="141"/>
        <v>567.20000000000005</v>
      </c>
      <c r="O40" s="96">
        <f t="shared" si="142"/>
        <v>258.89999999999998</v>
      </c>
      <c r="P40" s="95">
        <f>RCF!C$7</f>
        <v>12.33</v>
      </c>
      <c r="Q40" s="97">
        <f t="shared" si="143"/>
        <v>336.5</v>
      </c>
      <c r="R40" s="97">
        <f t="shared" si="143"/>
        <v>388.3</v>
      </c>
      <c r="S40" s="96">
        <f t="shared" si="144"/>
        <v>256.10000000000002</v>
      </c>
      <c r="T40" s="95">
        <f>RCF!C$9</f>
        <v>12.199</v>
      </c>
      <c r="U40" s="96">
        <f t="shared" si="145"/>
        <v>256.10000000000002</v>
      </c>
      <c r="V40" s="95">
        <f t="shared" si="146"/>
        <v>12.199</v>
      </c>
      <c r="W40" s="97">
        <f t="shared" si="147"/>
        <v>281.7</v>
      </c>
      <c r="X40" s="97">
        <f t="shared" si="147"/>
        <v>350.8</v>
      </c>
      <c r="Y40" s="97">
        <f t="shared" si="147"/>
        <v>414.8</v>
      </c>
      <c r="Z40" s="97">
        <f t="shared" si="147"/>
        <v>376.4</v>
      </c>
      <c r="AA40" s="97">
        <f t="shared" si="147"/>
        <v>555.70000000000005</v>
      </c>
      <c r="AB40" s="97">
        <f t="shared" si="147"/>
        <v>768.3</v>
      </c>
      <c r="AC40" s="96">
        <f t="shared" si="148"/>
        <v>259.10000000000002</v>
      </c>
      <c r="AD40" s="95">
        <f>RCF!C$13</f>
        <v>12.34</v>
      </c>
      <c r="AE40" s="92">
        <f t="shared" si="149"/>
        <v>427.5</v>
      </c>
      <c r="AF40" s="92">
        <f t="shared" si="149"/>
        <v>544.1</v>
      </c>
      <c r="AG40" s="92">
        <f t="shared" si="149"/>
        <v>777.3</v>
      </c>
      <c r="AH40" s="96">
        <f t="shared" si="150"/>
        <v>261.60000000000002</v>
      </c>
      <c r="AI40" s="95">
        <f>RCF!C$31</f>
        <v>12.46</v>
      </c>
      <c r="AJ40" s="96">
        <f t="shared" si="151"/>
        <v>0</v>
      </c>
      <c r="AK40" s="95"/>
      <c r="AL40" s="96">
        <f t="shared" si="152"/>
        <v>269.3</v>
      </c>
      <c r="AM40" s="95">
        <f>RCF!C$33</f>
        <v>12.824999999999999</v>
      </c>
      <c r="AN40" s="92">
        <f t="shared" si="153"/>
        <v>403.9</v>
      </c>
      <c r="AO40" s="96">
        <f t="shared" si="154"/>
        <v>271.3</v>
      </c>
      <c r="AP40" s="95">
        <f>RCF!C$35</f>
        <v>12.92</v>
      </c>
      <c r="AQ40" s="92">
        <f t="shared" si="155"/>
        <v>325.5</v>
      </c>
      <c r="AR40" s="92">
        <f t="shared" si="155"/>
        <v>366.2</v>
      </c>
      <c r="AS40" s="96">
        <f t="shared" si="156"/>
        <v>275.3</v>
      </c>
      <c r="AT40" s="95">
        <f>RCF!C$37</f>
        <v>13.11</v>
      </c>
      <c r="AU40" s="96">
        <f t="shared" si="157"/>
        <v>269.8</v>
      </c>
      <c r="AV40" s="95">
        <f>RCF!C$39</f>
        <v>12.85</v>
      </c>
      <c r="AW40" s="96">
        <f t="shared" si="158"/>
        <v>266.3</v>
      </c>
      <c r="AX40" s="95">
        <f>RCF!C$41</f>
        <v>12.682</v>
      </c>
    </row>
    <row r="41" spans="1:50" s="114" customFormat="1" x14ac:dyDescent="0.2">
      <c r="A41" s="120" t="s">
        <v>121</v>
      </c>
      <c r="B41" s="94" t="s">
        <v>48</v>
      </c>
      <c r="C41" s="88">
        <v>40</v>
      </c>
      <c r="D41" s="121">
        <f t="shared" si="137"/>
        <v>507.3</v>
      </c>
      <c r="E41" s="119">
        <f t="shared" si="159"/>
        <v>12.682</v>
      </c>
      <c r="F41" s="96">
        <f t="shared" si="138"/>
        <v>502.5</v>
      </c>
      <c r="G41" s="95">
        <f>RCF!C$5</f>
        <v>12.563000000000001</v>
      </c>
      <c r="H41" s="96">
        <f t="shared" si="139"/>
        <v>502.5</v>
      </c>
      <c r="I41" s="95">
        <f t="shared" si="140"/>
        <v>12.563000000000001</v>
      </c>
      <c r="J41" s="97">
        <f t="shared" si="141"/>
        <v>552.79999999999995</v>
      </c>
      <c r="K41" s="97">
        <f t="shared" si="141"/>
        <v>678.4</v>
      </c>
      <c r="L41" s="97">
        <f t="shared" si="141"/>
        <v>753.8</v>
      </c>
      <c r="M41" s="97">
        <f t="shared" si="141"/>
        <v>1005</v>
      </c>
      <c r="N41" s="97">
        <f t="shared" si="141"/>
        <v>1080.4000000000001</v>
      </c>
      <c r="O41" s="96">
        <f t="shared" si="142"/>
        <v>493.2</v>
      </c>
      <c r="P41" s="95">
        <f>RCF!C$7</f>
        <v>12.33</v>
      </c>
      <c r="Q41" s="97">
        <f t="shared" si="143"/>
        <v>641.1</v>
      </c>
      <c r="R41" s="97">
        <f t="shared" si="143"/>
        <v>739.8</v>
      </c>
      <c r="S41" s="96">
        <f t="shared" si="144"/>
        <v>487.9</v>
      </c>
      <c r="T41" s="95">
        <f>RCF!C$9</f>
        <v>12.199</v>
      </c>
      <c r="U41" s="96">
        <f t="shared" si="145"/>
        <v>487.9</v>
      </c>
      <c r="V41" s="95">
        <f t="shared" si="146"/>
        <v>12.199</v>
      </c>
      <c r="W41" s="97">
        <f t="shared" si="147"/>
        <v>536.6</v>
      </c>
      <c r="X41" s="97">
        <f t="shared" si="147"/>
        <v>668.4</v>
      </c>
      <c r="Y41" s="97">
        <f t="shared" si="147"/>
        <v>790.3</v>
      </c>
      <c r="Z41" s="97">
        <f t="shared" si="147"/>
        <v>717.2</v>
      </c>
      <c r="AA41" s="97">
        <f t="shared" si="147"/>
        <v>1058.7</v>
      </c>
      <c r="AB41" s="97">
        <f t="shared" si="147"/>
        <v>1463.7</v>
      </c>
      <c r="AC41" s="96">
        <f t="shared" si="148"/>
        <v>493.6</v>
      </c>
      <c r="AD41" s="95">
        <f>RCF!C$13</f>
        <v>12.34</v>
      </c>
      <c r="AE41" s="92">
        <f t="shared" si="149"/>
        <v>814.4</v>
      </c>
      <c r="AF41" s="92">
        <f t="shared" si="149"/>
        <v>1036.5999999999999</v>
      </c>
      <c r="AG41" s="92">
        <f t="shared" si="149"/>
        <v>1480.8</v>
      </c>
      <c r="AH41" s="96">
        <f t="shared" si="150"/>
        <v>498.4</v>
      </c>
      <c r="AI41" s="95">
        <f>RCF!C$31</f>
        <v>12.46</v>
      </c>
      <c r="AJ41" s="96">
        <f t="shared" si="151"/>
        <v>0</v>
      </c>
      <c r="AK41" s="95"/>
      <c r="AL41" s="96">
        <f t="shared" si="152"/>
        <v>513</v>
      </c>
      <c r="AM41" s="95">
        <f>RCF!C$33</f>
        <v>12.824999999999999</v>
      </c>
      <c r="AN41" s="92">
        <f t="shared" si="153"/>
        <v>769.5</v>
      </c>
      <c r="AO41" s="96">
        <f t="shared" si="154"/>
        <v>516.79999999999995</v>
      </c>
      <c r="AP41" s="95">
        <f>RCF!C$35</f>
        <v>12.92</v>
      </c>
      <c r="AQ41" s="92">
        <f t="shared" si="155"/>
        <v>620.1</v>
      </c>
      <c r="AR41" s="92">
        <f t="shared" si="155"/>
        <v>697.6</v>
      </c>
      <c r="AS41" s="96">
        <f t="shared" si="156"/>
        <v>524.4</v>
      </c>
      <c r="AT41" s="95">
        <f>RCF!C$37</f>
        <v>13.11</v>
      </c>
      <c r="AU41" s="96">
        <f t="shared" si="157"/>
        <v>514</v>
      </c>
      <c r="AV41" s="95">
        <f>RCF!C$39</f>
        <v>12.85</v>
      </c>
      <c r="AW41" s="96">
        <f t="shared" si="158"/>
        <v>507.2</v>
      </c>
      <c r="AX41" s="95">
        <f>RCF!C$41</f>
        <v>12.682</v>
      </c>
    </row>
    <row r="42" spans="1:50" s="114" customFormat="1" ht="25.5" x14ac:dyDescent="0.2">
      <c r="A42" s="115" t="s">
        <v>49</v>
      </c>
      <c r="B42" s="116" t="s">
        <v>50</v>
      </c>
      <c r="C42" s="88">
        <v>36</v>
      </c>
      <c r="D42" s="86">
        <f t="shared" si="137"/>
        <v>1572.4</v>
      </c>
      <c r="E42" s="95">
        <f>RCF!C$43</f>
        <v>43.679000000000002</v>
      </c>
      <c r="F42" s="96">
        <f t="shared" si="138"/>
        <v>452.2</v>
      </c>
      <c r="G42" s="95">
        <f>RCF!C$5</f>
        <v>12.563000000000001</v>
      </c>
      <c r="H42" s="96">
        <f t="shared" si="139"/>
        <v>452.2</v>
      </c>
      <c r="I42" s="95">
        <f t="shared" si="140"/>
        <v>12.563000000000001</v>
      </c>
      <c r="J42" s="97">
        <f t="shared" si="141"/>
        <v>497.5</v>
      </c>
      <c r="K42" s="97">
        <f t="shared" si="141"/>
        <v>610.6</v>
      </c>
      <c r="L42" s="97">
        <f t="shared" si="141"/>
        <v>678.4</v>
      </c>
      <c r="M42" s="97">
        <f t="shared" si="141"/>
        <v>904.5</v>
      </c>
      <c r="N42" s="97">
        <f t="shared" si="141"/>
        <v>972.4</v>
      </c>
      <c r="O42" s="96">
        <f t="shared" si="142"/>
        <v>443.8</v>
      </c>
      <c r="P42" s="95">
        <f>RCF!C$7</f>
        <v>12.33</v>
      </c>
      <c r="Q42" s="97">
        <f t="shared" si="143"/>
        <v>576.9</v>
      </c>
      <c r="R42" s="97">
        <f t="shared" si="143"/>
        <v>665.7</v>
      </c>
      <c r="S42" s="96">
        <f t="shared" si="144"/>
        <v>439.1</v>
      </c>
      <c r="T42" s="95">
        <f>RCF!C$9</f>
        <v>12.199</v>
      </c>
      <c r="U42" s="96">
        <f t="shared" si="145"/>
        <v>439.1</v>
      </c>
      <c r="V42" s="95">
        <f t="shared" si="146"/>
        <v>12.199</v>
      </c>
      <c r="W42" s="97">
        <f t="shared" si="147"/>
        <v>483</v>
      </c>
      <c r="X42" s="97">
        <f t="shared" si="147"/>
        <v>601.5</v>
      </c>
      <c r="Y42" s="97">
        <f t="shared" si="147"/>
        <v>711.3</v>
      </c>
      <c r="Z42" s="97">
        <f t="shared" si="147"/>
        <v>645.4</v>
      </c>
      <c r="AA42" s="97">
        <f t="shared" si="147"/>
        <v>952.8</v>
      </c>
      <c r="AB42" s="97">
        <f t="shared" si="147"/>
        <v>1317.3</v>
      </c>
      <c r="AC42" s="96">
        <f t="shared" si="148"/>
        <v>444.2</v>
      </c>
      <c r="AD42" s="95">
        <f>RCF!C$13</f>
        <v>12.34</v>
      </c>
      <c r="AE42" s="92">
        <f t="shared" si="149"/>
        <v>732.9</v>
      </c>
      <c r="AF42" s="92">
        <f t="shared" si="149"/>
        <v>932.8</v>
      </c>
      <c r="AG42" s="92">
        <f t="shared" si="149"/>
        <v>1332.6</v>
      </c>
      <c r="AH42" s="96">
        <f t="shared" si="150"/>
        <v>448.5</v>
      </c>
      <c r="AI42" s="95">
        <f>RCF!C$31</f>
        <v>12.46</v>
      </c>
      <c r="AJ42" s="96">
        <f t="shared" si="151"/>
        <v>0</v>
      </c>
      <c r="AK42" s="95"/>
      <c r="AL42" s="96">
        <f t="shared" si="152"/>
        <v>461.7</v>
      </c>
      <c r="AM42" s="95">
        <f>RCF!C$33</f>
        <v>12.824999999999999</v>
      </c>
      <c r="AN42" s="92">
        <f t="shared" si="153"/>
        <v>692.5</v>
      </c>
      <c r="AO42" s="96">
        <f t="shared" si="154"/>
        <v>465.1</v>
      </c>
      <c r="AP42" s="95">
        <f>RCF!C$35</f>
        <v>12.92</v>
      </c>
      <c r="AQ42" s="92">
        <f t="shared" si="155"/>
        <v>558.1</v>
      </c>
      <c r="AR42" s="92">
        <f t="shared" si="155"/>
        <v>627.79999999999995</v>
      </c>
      <c r="AS42" s="96">
        <f t="shared" si="156"/>
        <v>471.9</v>
      </c>
      <c r="AT42" s="95">
        <f>RCF!C$37</f>
        <v>13.11</v>
      </c>
      <c r="AU42" s="96">
        <f t="shared" si="157"/>
        <v>462.6</v>
      </c>
      <c r="AV42" s="95">
        <f>RCF!C$39</f>
        <v>12.85</v>
      </c>
      <c r="AW42" s="96">
        <f t="shared" si="158"/>
        <v>456.5</v>
      </c>
      <c r="AX42" s="95">
        <f>RCF!C$41</f>
        <v>12.682</v>
      </c>
    </row>
    <row r="43" spans="1:50" s="114" customFormat="1" ht="25.5" x14ac:dyDescent="0.2">
      <c r="A43" s="113" t="s">
        <v>51</v>
      </c>
      <c r="B43" s="116" t="s">
        <v>52</v>
      </c>
      <c r="C43" s="88">
        <v>306.89999999999998</v>
      </c>
      <c r="D43" s="86">
        <f t="shared" si="137"/>
        <v>13405.1</v>
      </c>
      <c r="E43" s="95">
        <f>RCF!C$43</f>
        <v>43.679000000000002</v>
      </c>
      <c r="F43" s="96">
        <f t="shared" ref="F43:F69" si="160">ROUNDDOWN($C43*G43,1)</f>
        <v>3855.5</v>
      </c>
      <c r="G43" s="95">
        <f>RCF!C$5</f>
        <v>12.563000000000001</v>
      </c>
      <c r="H43" s="96">
        <f t="shared" ref="H43:H69" si="161">ROUNDDOWN($C43*I43,1)</f>
        <v>3855.5</v>
      </c>
      <c r="I43" s="95">
        <f t="shared" ref="I43:I70" si="162">G43</f>
        <v>12.563000000000001</v>
      </c>
      <c r="J43" s="97">
        <f t="shared" ref="J43:N69" si="163">ROUND($C43*$I43*J$6,1)</f>
        <v>4241.1000000000004</v>
      </c>
      <c r="K43" s="97">
        <f t="shared" si="163"/>
        <v>5205</v>
      </c>
      <c r="L43" s="97">
        <f t="shared" si="163"/>
        <v>5783.4</v>
      </c>
      <c r="M43" s="97">
        <f t="shared" si="163"/>
        <v>7711.2</v>
      </c>
      <c r="N43" s="97">
        <f t="shared" si="163"/>
        <v>8289.5</v>
      </c>
      <c r="O43" s="96">
        <f t="shared" ref="O43:O71" si="164">ROUNDDOWN($C43*P43,1)</f>
        <v>3784</v>
      </c>
      <c r="P43" s="95">
        <f>RCF!C$7</f>
        <v>12.33</v>
      </c>
      <c r="Q43" s="97">
        <f t="shared" si="143"/>
        <v>4919.2</v>
      </c>
      <c r="R43" s="97">
        <f t="shared" si="143"/>
        <v>5676</v>
      </c>
      <c r="S43" s="96">
        <f t="shared" ref="S43:S69" si="165">ROUNDDOWN($C43*T43,1)</f>
        <v>3743.8</v>
      </c>
      <c r="T43" s="95">
        <f>RCF!C$9</f>
        <v>12.199</v>
      </c>
      <c r="U43" s="96">
        <f t="shared" ref="U43:U69" si="166">ROUNDDOWN($C43*V43,1)</f>
        <v>3743.8</v>
      </c>
      <c r="V43" s="95">
        <f t="shared" ref="V43:V69" si="167">T43</f>
        <v>12.199</v>
      </c>
      <c r="W43" s="97">
        <f t="shared" si="147"/>
        <v>4118.1000000000004</v>
      </c>
      <c r="X43" s="97">
        <f t="shared" si="147"/>
        <v>5129</v>
      </c>
      <c r="Y43" s="97">
        <f t="shared" si="147"/>
        <v>6064.9</v>
      </c>
      <c r="Z43" s="97">
        <f t="shared" si="147"/>
        <v>5503.3</v>
      </c>
      <c r="AA43" s="97">
        <f t="shared" si="147"/>
        <v>8124</v>
      </c>
      <c r="AB43" s="97">
        <f t="shared" si="147"/>
        <v>11231.4</v>
      </c>
      <c r="AC43" s="96">
        <f t="shared" ref="AC43:AC69" si="168">ROUNDDOWN($C43*AD43,1)</f>
        <v>3787.1</v>
      </c>
      <c r="AD43" s="95">
        <f>RCF!C$13</f>
        <v>12.34</v>
      </c>
      <c r="AE43" s="92">
        <f t="shared" si="149"/>
        <v>6248.7</v>
      </c>
      <c r="AF43" s="92">
        <f t="shared" si="149"/>
        <v>7952.9</v>
      </c>
      <c r="AG43" s="92">
        <f t="shared" si="149"/>
        <v>11361.3</v>
      </c>
      <c r="AH43" s="96">
        <f t="shared" ref="AH43:AH69" si="169">ROUNDDOWN($C43*AI43,1)</f>
        <v>3823.9</v>
      </c>
      <c r="AI43" s="95">
        <f>RCF!C$31</f>
        <v>12.46</v>
      </c>
      <c r="AJ43" s="96">
        <f t="shared" ref="AJ43:AJ69" si="170">ROUNDDOWN($C43*AK43,1)</f>
        <v>0</v>
      </c>
      <c r="AK43" s="95"/>
      <c r="AL43" s="96">
        <f t="shared" ref="AL43:AL71" si="171">ROUNDDOWN($C43*AM43,1)</f>
        <v>3935.9</v>
      </c>
      <c r="AM43" s="95">
        <f>RCF!C$33</f>
        <v>12.824999999999999</v>
      </c>
      <c r="AN43" s="92">
        <f t="shared" ref="AN43:AN69" si="172">ROUNDDOWN($AL43*AN$6,1)</f>
        <v>5903.8</v>
      </c>
      <c r="AO43" s="96">
        <f t="shared" ref="AO43:AO71" si="173">ROUNDDOWN($C43*AP43,1)</f>
        <v>3965.1</v>
      </c>
      <c r="AP43" s="95">
        <f>RCF!C$35</f>
        <v>12.92</v>
      </c>
      <c r="AQ43" s="92">
        <f t="shared" ref="AQ43:AR69" si="174">ROUNDDOWN($AO43*AQ$6,1)</f>
        <v>4758.1000000000004</v>
      </c>
      <c r="AR43" s="92">
        <f t="shared" si="174"/>
        <v>5352.8</v>
      </c>
      <c r="AS43" s="96">
        <f t="shared" ref="AS43:AS71" si="175">ROUNDDOWN($C43*AT43,1)</f>
        <v>4023.4</v>
      </c>
      <c r="AT43" s="95">
        <f>RCF!C$37</f>
        <v>13.11</v>
      </c>
      <c r="AU43" s="96">
        <f t="shared" ref="AU43:AU71" si="176">ROUNDDOWN($C43*AV43,1)</f>
        <v>3943.6</v>
      </c>
      <c r="AV43" s="95">
        <f>RCF!C$39</f>
        <v>12.85</v>
      </c>
      <c r="AW43" s="96">
        <f t="shared" ref="AW43:AW71" si="177">ROUNDDOWN($C43*AX43,1)</f>
        <v>3892.1</v>
      </c>
      <c r="AX43" s="95">
        <f>RCF!C$41</f>
        <v>12.682</v>
      </c>
    </row>
    <row r="44" spans="1:50" s="114" customFormat="1" ht="25.5" x14ac:dyDescent="0.2">
      <c r="A44" s="115" t="s">
        <v>53</v>
      </c>
      <c r="B44" s="98" t="s">
        <v>54</v>
      </c>
      <c r="C44" s="86">
        <v>105</v>
      </c>
      <c r="D44" s="86">
        <f t="shared" si="137"/>
        <v>4586.3</v>
      </c>
      <c r="E44" s="95">
        <f>RCF!C$43</f>
        <v>43.679000000000002</v>
      </c>
      <c r="F44" s="96">
        <f t="shared" si="160"/>
        <v>1319.1</v>
      </c>
      <c r="G44" s="95">
        <f>RCF!C$5</f>
        <v>12.563000000000001</v>
      </c>
      <c r="H44" s="96">
        <f t="shared" si="161"/>
        <v>1319.1</v>
      </c>
      <c r="I44" s="95">
        <f t="shared" si="162"/>
        <v>12.563000000000001</v>
      </c>
      <c r="J44" s="97">
        <f t="shared" si="163"/>
        <v>1451</v>
      </c>
      <c r="K44" s="97">
        <f t="shared" si="163"/>
        <v>1780.8</v>
      </c>
      <c r="L44" s="97">
        <f t="shared" si="163"/>
        <v>1978.7</v>
      </c>
      <c r="M44" s="97">
        <f t="shared" si="163"/>
        <v>2638.2</v>
      </c>
      <c r="N44" s="97">
        <f t="shared" si="163"/>
        <v>2836.1</v>
      </c>
      <c r="O44" s="96">
        <f t="shared" si="164"/>
        <v>1294.5999999999999</v>
      </c>
      <c r="P44" s="95">
        <f>RCF!C$7</f>
        <v>12.33</v>
      </c>
      <c r="Q44" s="97">
        <f t="shared" si="143"/>
        <v>1682.9</v>
      </c>
      <c r="R44" s="97">
        <f t="shared" si="143"/>
        <v>1941.9</v>
      </c>
      <c r="S44" s="96">
        <f t="shared" si="165"/>
        <v>1280.8</v>
      </c>
      <c r="T44" s="95">
        <f>RCF!C$9</f>
        <v>12.199</v>
      </c>
      <c r="U44" s="96">
        <f t="shared" si="166"/>
        <v>1280.8</v>
      </c>
      <c r="V44" s="95">
        <f t="shared" si="167"/>
        <v>12.199</v>
      </c>
      <c r="W44" s="97">
        <f t="shared" si="147"/>
        <v>1408.8</v>
      </c>
      <c r="X44" s="97">
        <f t="shared" si="147"/>
        <v>1754.6</v>
      </c>
      <c r="Y44" s="97">
        <f t="shared" si="147"/>
        <v>2074.8000000000002</v>
      </c>
      <c r="Z44" s="97">
        <f t="shared" si="147"/>
        <v>1882.7</v>
      </c>
      <c r="AA44" s="97">
        <f t="shared" si="147"/>
        <v>2779.3</v>
      </c>
      <c r="AB44" s="97">
        <f t="shared" si="147"/>
        <v>3842.4</v>
      </c>
      <c r="AC44" s="96">
        <f t="shared" si="168"/>
        <v>1295.7</v>
      </c>
      <c r="AD44" s="95">
        <f>RCF!C$13</f>
        <v>12.34</v>
      </c>
      <c r="AE44" s="92">
        <f t="shared" si="149"/>
        <v>2137.9</v>
      </c>
      <c r="AF44" s="92">
        <f t="shared" si="149"/>
        <v>2721</v>
      </c>
      <c r="AG44" s="92">
        <f t="shared" si="149"/>
        <v>3887.1</v>
      </c>
      <c r="AH44" s="96">
        <f t="shared" si="169"/>
        <v>1308.3</v>
      </c>
      <c r="AI44" s="95">
        <f>RCF!C$31</f>
        <v>12.46</v>
      </c>
      <c r="AJ44" s="96">
        <f t="shared" si="170"/>
        <v>0</v>
      </c>
      <c r="AK44" s="95"/>
      <c r="AL44" s="96">
        <f t="shared" si="171"/>
        <v>1346.6</v>
      </c>
      <c r="AM44" s="95">
        <f>RCF!C$33</f>
        <v>12.824999999999999</v>
      </c>
      <c r="AN44" s="92">
        <f t="shared" si="172"/>
        <v>2019.9</v>
      </c>
      <c r="AO44" s="96">
        <f t="shared" si="173"/>
        <v>1356.6</v>
      </c>
      <c r="AP44" s="95">
        <f>RCF!C$35</f>
        <v>12.92</v>
      </c>
      <c r="AQ44" s="92">
        <f t="shared" si="174"/>
        <v>1627.9</v>
      </c>
      <c r="AR44" s="92">
        <f t="shared" si="174"/>
        <v>1831.4</v>
      </c>
      <c r="AS44" s="96">
        <f t="shared" si="175"/>
        <v>1376.5</v>
      </c>
      <c r="AT44" s="95">
        <f>RCF!C$37</f>
        <v>13.11</v>
      </c>
      <c r="AU44" s="96">
        <f t="shared" si="176"/>
        <v>1349.2</v>
      </c>
      <c r="AV44" s="95">
        <f>RCF!C$39</f>
        <v>12.85</v>
      </c>
      <c r="AW44" s="96">
        <f t="shared" si="177"/>
        <v>1331.6</v>
      </c>
      <c r="AX44" s="95">
        <f>RCF!C$41</f>
        <v>12.682</v>
      </c>
    </row>
    <row r="45" spans="1:50" s="114" customFormat="1" x14ac:dyDescent="0.2">
      <c r="A45" s="115" t="s">
        <v>55</v>
      </c>
      <c r="B45" s="116" t="s">
        <v>56</v>
      </c>
      <c r="C45" s="88">
        <v>150</v>
      </c>
      <c r="D45" s="86">
        <f t="shared" si="137"/>
        <v>6551.9</v>
      </c>
      <c r="E45" s="95">
        <f>RCF!C$43</f>
        <v>43.679000000000002</v>
      </c>
      <c r="F45" s="96">
        <f t="shared" si="160"/>
        <v>1884.4</v>
      </c>
      <c r="G45" s="95">
        <f>RCF!C$5</f>
        <v>12.563000000000001</v>
      </c>
      <c r="H45" s="96">
        <f t="shared" si="161"/>
        <v>1884.4</v>
      </c>
      <c r="I45" s="95">
        <f t="shared" si="162"/>
        <v>12.563000000000001</v>
      </c>
      <c r="J45" s="97">
        <f t="shared" si="163"/>
        <v>2072.9</v>
      </c>
      <c r="K45" s="97">
        <f t="shared" si="163"/>
        <v>2544</v>
      </c>
      <c r="L45" s="97">
        <f t="shared" si="163"/>
        <v>2826.7</v>
      </c>
      <c r="M45" s="97">
        <f t="shared" si="163"/>
        <v>3768.9</v>
      </c>
      <c r="N45" s="97">
        <f t="shared" si="163"/>
        <v>4051.6</v>
      </c>
      <c r="O45" s="96">
        <f t="shared" si="164"/>
        <v>1849.5</v>
      </c>
      <c r="P45" s="95">
        <f>RCF!C$7</f>
        <v>12.33</v>
      </c>
      <c r="Q45" s="97">
        <f t="shared" ref="Q45:R69" si="178">ROUNDDOWN($O45*Q$6,1)</f>
        <v>2404.3000000000002</v>
      </c>
      <c r="R45" s="97">
        <f t="shared" si="178"/>
        <v>2774.2</v>
      </c>
      <c r="S45" s="96">
        <f t="shared" si="165"/>
        <v>1829.8</v>
      </c>
      <c r="T45" s="95">
        <f>RCF!C$9</f>
        <v>12.199</v>
      </c>
      <c r="U45" s="96">
        <f t="shared" si="166"/>
        <v>1829.8</v>
      </c>
      <c r="V45" s="95">
        <f t="shared" si="167"/>
        <v>12.199</v>
      </c>
      <c r="W45" s="97">
        <f t="shared" ref="W45:AB69" si="179">ROUNDDOWN($U45*W$6,1)</f>
        <v>2012.7</v>
      </c>
      <c r="X45" s="97">
        <f t="shared" si="179"/>
        <v>2506.8000000000002</v>
      </c>
      <c r="Y45" s="97">
        <f t="shared" si="179"/>
        <v>2964.2</v>
      </c>
      <c r="Z45" s="97">
        <f t="shared" si="179"/>
        <v>2689.8</v>
      </c>
      <c r="AA45" s="97">
        <f t="shared" si="179"/>
        <v>3970.6</v>
      </c>
      <c r="AB45" s="97">
        <f t="shared" si="179"/>
        <v>5489.4</v>
      </c>
      <c r="AC45" s="96">
        <f t="shared" si="168"/>
        <v>1851</v>
      </c>
      <c r="AD45" s="95">
        <f>RCF!C$13</f>
        <v>12.34</v>
      </c>
      <c r="AE45" s="92">
        <f t="shared" si="149"/>
        <v>3054.2</v>
      </c>
      <c r="AF45" s="92">
        <f t="shared" si="149"/>
        <v>3887.1</v>
      </c>
      <c r="AG45" s="92">
        <f t="shared" si="149"/>
        <v>5553</v>
      </c>
      <c r="AH45" s="96">
        <f t="shared" si="169"/>
        <v>1869</v>
      </c>
      <c r="AI45" s="95">
        <f>RCF!C$31</f>
        <v>12.46</v>
      </c>
      <c r="AJ45" s="96">
        <f t="shared" si="170"/>
        <v>0</v>
      </c>
      <c r="AK45" s="95"/>
      <c r="AL45" s="96">
        <f t="shared" si="171"/>
        <v>1923.7</v>
      </c>
      <c r="AM45" s="95">
        <f>RCF!C$33</f>
        <v>12.824999999999999</v>
      </c>
      <c r="AN45" s="92">
        <f t="shared" si="172"/>
        <v>2885.5</v>
      </c>
      <c r="AO45" s="96">
        <f t="shared" si="173"/>
        <v>1938</v>
      </c>
      <c r="AP45" s="95">
        <f>RCF!C$35</f>
        <v>12.92</v>
      </c>
      <c r="AQ45" s="92">
        <f t="shared" si="174"/>
        <v>2325.6</v>
      </c>
      <c r="AR45" s="92">
        <f t="shared" si="174"/>
        <v>2616.3000000000002</v>
      </c>
      <c r="AS45" s="96">
        <f t="shared" si="175"/>
        <v>1966.5</v>
      </c>
      <c r="AT45" s="95">
        <f>RCF!C$37</f>
        <v>13.11</v>
      </c>
      <c r="AU45" s="96">
        <f t="shared" si="176"/>
        <v>1927.5</v>
      </c>
      <c r="AV45" s="95">
        <f>RCF!C$39</f>
        <v>12.85</v>
      </c>
      <c r="AW45" s="96">
        <f t="shared" si="177"/>
        <v>1902.3</v>
      </c>
      <c r="AX45" s="95">
        <f>RCF!C$41</f>
        <v>12.682</v>
      </c>
    </row>
    <row r="46" spans="1:50" s="114" customFormat="1" x14ac:dyDescent="0.2">
      <c r="A46" s="113" t="s">
        <v>57</v>
      </c>
      <c r="B46" s="94" t="s">
        <v>58</v>
      </c>
      <c r="C46" s="86">
        <v>210</v>
      </c>
      <c r="D46" s="86">
        <f t="shared" si="137"/>
        <v>9172.6</v>
      </c>
      <c r="E46" s="95">
        <f>RCF!C$43</f>
        <v>43.679000000000002</v>
      </c>
      <c r="F46" s="96">
        <f t="shared" si="160"/>
        <v>2638.2</v>
      </c>
      <c r="G46" s="95">
        <f>RCF!C$5</f>
        <v>12.563000000000001</v>
      </c>
      <c r="H46" s="96">
        <f t="shared" si="161"/>
        <v>2638.2</v>
      </c>
      <c r="I46" s="95">
        <f t="shared" si="162"/>
        <v>12.563000000000001</v>
      </c>
      <c r="J46" s="97">
        <f t="shared" si="163"/>
        <v>2902.1</v>
      </c>
      <c r="K46" s="97">
        <f t="shared" si="163"/>
        <v>3561.6</v>
      </c>
      <c r="L46" s="97">
        <f t="shared" si="163"/>
        <v>3957.3</v>
      </c>
      <c r="M46" s="97">
        <f t="shared" si="163"/>
        <v>5276.5</v>
      </c>
      <c r="N46" s="97">
        <f t="shared" si="163"/>
        <v>5672.2</v>
      </c>
      <c r="O46" s="96">
        <f t="shared" si="164"/>
        <v>2589.3000000000002</v>
      </c>
      <c r="P46" s="95">
        <f>RCF!C$7</f>
        <v>12.33</v>
      </c>
      <c r="Q46" s="97">
        <f t="shared" si="178"/>
        <v>3366</v>
      </c>
      <c r="R46" s="97">
        <f t="shared" si="178"/>
        <v>3883.9</v>
      </c>
      <c r="S46" s="96">
        <f t="shared" si="165"/>
        <v>2561.6999999999998</v>
      </c>
      <c r="T46" s="95">
        <f>RCF!C$9</f>
        <v>12.199</v>
      </c>
      <c r="U46" s="96">
        <f t="shared" si="166"/>
        <v>2561.6999999999998</v>
      </c>
      <c r="V46" s="95">
        <f t="shared" si="167"/>
        <v>12.199</v>
      </c>
      <c r="W46" s="97">
        <f t="shared" si="179"/>
        <v>2817.8</v>
      </c>
      <c r="X46" s="97">
        <f t="shared" si="179"/>
        <v>3509.5</v>
      </c>
      <c r="Y46" s="97">
        <f t="shared" si="179"/>
        <v>4149.8999999999996</v>
      </c>
      <c r="Z46" s="97">
        <f t="shared" si="179"/>
        <v>3765.6</v>
      </c>
      <c r="AA46" s="97">
        <f t="shared" si="179"/>
        <v>5558.8</v>
      </c>
      <c r="AB46" s="97">
        <f t="shared" si="179"/>
        <v>7685.1</v>
      </c>
      <c r="AC46" s="96">
        <f t="shared" si="168"/>
        <v>2591.4</v>
      </c>
      <c r="AD46" s="95">
        <f>RCF!C$13</f>
        <v>12.34</v>
      </c>
      <c r="AE46" s="92">
        <f t="shared" si="149"/>
        <v>4275.8</v>
      </c>
      <c r="AF46" s="92">
        <f t="shared" si="149"/>
        <v>5441.9</v>
      </c>
      <c r="AG46" s="92">
        <f t="shared" si="149"/>
        <v>7774.2</v>
      </c>
      <c r="AH46" s="96">
        <f t="shared" si="169"/>
        <v>2616.6</v>
      </c>
      <c r="AI46" s="95">
        <f>RCF!C$31</f>
        <v>12.46</v>
      </c>
      <c r="AJ46" s="96">
        <f t="shared" si="170"/>
        <v>0</v>
      </c>
      <c r="AK46" s="95"/>
      <c r="AL46" s="96">
        <f t="shared" si="171"/>
        <v>2693.2</v>
      </c>
      <c r="AM46" s="95">
        <f>RCF!C$33</f>
        <v>12.824999999999999</v>
      </c>
      <c r="AN46" s="92">
        <f t="shared" si="172"/>
        <v>4039.8</v>
      </c>
      <c r="AO46" s="96">
        <f t="shared" si="173"/>
        <v>2713.2</v>
      </c>
      <c r="AP46" s="95">
        <f>RCF!C$35</f>
        <v>12.92</v>
      </c>
      <c r="AQ46" s="92">
        <f t="shared" si="174"/>
        <v>3255.8</v>
      </c>
      <c r="AR46" s="92">
        <f t="shared" si="174"/>
        <v>3662.8</v>
      </c>
      <c r="AS46" s="96">
        <f t="shared" si="175"/>
        <v>2753.1</v>
      </c>
      <c r="AT46" s="95">
        <f>RCF!C$37</f>
        <v>13.11</v>
      </c>
      <c r="AU46" s="96">
        <f t="shared" si="176"/>
        <v>2698.5</v>
      </c>
      <c r="AV46" s="95">
        <f>RCF!C$39</f>
        <v>12.85</v>
      </c>
      <c r="AW46" s="96">
        <f t="shared" si="177"/>
        <v>2663.2</v>
      </c>
      <c r="AX46" s="95">
        <f>RCF!C$41</f>
        <v>12.682</v>
      </c>
    </row>
    <row r="47" spans="1:50" s="114" customFormat="1" ht="25.5" x14ac:dyDescent="0.2">
      <c r="A47" s="113" t="s">
        <v>59</v>
      </c>
      <c r="B47" s="94" t="s">
        <v>60</v>
      </c>
      <c r="C47" s="86">
        <v>57</v>
      </c>
      <c r="D47" s="86">
        <f t="shared" si="137"/>
        <v>2489.6999999999998</v>
      </c>
      <c r="E47" s="95">
        <f>RCF!C$43</f>
        <v>43.679000000000002</v>
      </c>
      <c r="F47" s="96">
        <f t="shared" si="160"/>
        <v>716</v>
      </c>
      <c r="G47" s="95">
        <f>RCF!C$5</f>
        <v>12.563000000000001</v>
      </c>
      <c r="H47" s="96">
        <f t="shared" si="161"/>
        <v>716</v>
      </c>
      <c r="I47" s="95">
        <f t="shared" si="162"/>
        <v>12.563000000000001</v>
      </c>
      <c r="J47" s="97">
        <f t="shared" si="163"/>
        <v>787.7</v>
      </c>
      <c r="K47" s="97">
        <f t="shared" si="163"/>
        <v>966.7</v>
      </c>
      <c r="L47" s="97">
        <f t="shared" si="163"/>
        <v>1074.0999999999999</v>
      </c>
      <c r="M47" s="97">
        <f t="shared" si="163"/>
        <v>1432.2</v>
      </c>
      <c r="N47" s="97">
        <f t="shared" si="163"/>
        <v>1539.6</v>
      </c>
      <c r="O47" s="96">
        <f t="shared" si="164"/>
        <v>702.8</v>
      </c>
      <c r="P47" s="95">
        <f>RCF!C$7</f>
        <v>12.33</v>
      </c>
      <c r="Q47" s="97">
        <f t="shared" si="178"/>
        <v>913.6</v>
      </c>
      <c r="R47" s="97">
        <f t="shared" si="178"/>
        <v>1054.2</v>
      </c>
      <c r="S47" s="96">
        <f t="shared" si="165"/>
        <v>695.3</v>
      </c>
      <c r="T47" s="95">
        <f>RCF!C$9</f>
        <v>12.199</v>
      </c>
      <c r="U47" s="96">
        <f t="shared" si="166"/>
        <v>695.3</v>
      </c>
      <c r="V47" s="95">
        <f t="shared" si="167"/>
        <v>12.199</v>
      </c>
      <c r="W47" s="97">
        <f t="shared" si="179"/>
        <v>764.8</v>
      </c>
      <c r="X47" s="97">
        <f t="shared" si="179"/>
        <v>952.5</v>
      </c>
      <c r="Y47" s="97">
        <f t="shared" si="179"/>
        <v>1126.3</v>
      </c>
      <c r="Z47" s="97">
        <f t="shared" si="179"/>
        <v>1022</v>
      </c>
      <c r="AA47" s="97">
        <f t="shared" si="179"/>
        <v>1508.8</v>
      </c>
      <c r="AB47" s="97">
        <f t="shared" si="179"/>
        <v>2085.9</v>
      </c>
      <c r="AC47" s="96">
        <f t="shared" si="168"/>
        <v>703.3</v>
      </c>
      <c r="AD47" s="95">
        <f>RCF!C$13</f>
        <v>12.34</v>
      </c>
      <c r="AE47" s="92">
        <f t="shared" si="149"/>
        <v>1160.4000000000001</v>
      </c>
      <c r="AF47" s="92">
        <f t="shared" si="149"/>
        <v>1476.9</v>
      </c>
      <c r="AG47" s="92">
        <f t="shared" si="149"/>
        <v>2109.9</v>
      </c>
      <c r="AH47" s="96">
        <f t="shared" si="169"/>
        <v>710.2</v>
      </c>
      <c r="AI47" s="95">
        <f>RCF!C$31</f>
        <v>12.46</v>
      </c>
      <c r="AJ47" s="96">
        <f t="shared" si="170"/>
        <v>0</v>
      </c>
      <c r="AK47" s="95"/>
      <c r="AL47" s="96">
        <f t="shared" si="171"/>
        <v>731</v>
      </c>
      <c r="AM47" s="95">
        <f>RCF!C$33</f>
        <v>12.824999999999999</v>
      </c>
      <c r="AN47" s="92">
        <f t="shared" si="172"/>
        <v>1096.5</v>
      </c>
      <c r="AO47" s="96">
        <f t="shared" si="173"/>
        <v>736.4</v>
      </c>
      <c r="AP47" s="95">
        <f>RCF!C$35</f>
        <v>12.92</v>
      </c>
      <c r="AQ47" s="92">
        <f t="shared" si="174"/>
        <v>883.6</v>
      </c>
      <c r="AR47" s="92">
        <f t="shared" si="174"/>
        <v>994.1</v>
      </c>
      <c r="AS47" s="96">
        <f t="shared" si="175"/>
        <v>747.2</v>
      </c>
      <c r="AT47" s="95">
        <f>RCF!C$37</f>
        <v>13.11</v>
      </c>
      <c r="AU47" s="96">
        <f t="shared" si="176"/>
        <v>732.4</v>
      </c>
      <c r="AV47" s="95">
        <f>RCF!C$39</f>
        <v>12.85</v>
      </c>
      <c r="AW47" s="96">
        <f t="shared" si="177"/>
        <v>722.8</v>
      </c>
      <c r="AX47" s="95">
        <f>RCF!C$41</f>
        <v>12.682</v>
      </c>
    </row>
    <row r="48" spans="1:50" s="114" customFormat="1" x14ac:dyDescent="0.2">
      <c r="A48" s="115" t="s">
        <v>61</v>
      </c>
      <c r="B48" s="94" t="s">
        <v>62</v>
      </c>
      <c r="C48" s="86">
        <v>105</v>
      </c>
      <c r="D48" s="86">
        <f t="shared" si="137"/>
        <v>4586.3</v>
      </c>
      <c r="E48" s="95">
        <f>RCF!C$43</f>
        <v>43.679000000000002</v>
      </c>
      <c r="F48" s="96">
        <f t="shared" si="160"/>
        <v>1319.1</v>
      </c>
      <c r="G48" s="95">
        <f>RCF!C$5</f>
        <v>12.563000000000001</v>
      </c>
      <c r="H48" s="96">
        <f t="shared" si="161"/>
        <v>1319.1</v>
      </c>
      <c r="I48" s="95">
        <f t="shared" si="162"/>
        <v>12.563000000000001</v>
      </c>
      <c r="J48" s="97">
        <f t="shared" si="163"/>
        <v>1451</v>
      </c>
      <c r="K48" s="97">
        <f t="shared" si="163"/>
        <v>1780.8</v>
      </c>
      <c r="L48" s="97">
        <f t="shared" si="163"/>
        <v>1978.7</v>
      </c>
      <c r="M48" s="97">
        <f t="shared" si="163"/>
        <v>2638.2</v>
      </c>
      <c r="N48" s="97">
        <f t="shared" si="163"/>
        <v>2836.1</v>
      </c>
      <c r="O48" s="96">
        <f t="shared" si="164"/>
        <v>1294.5999999999999</v>
      </c>
      <c r="P48" s="95">
        <f>RCF!C$7</f>
        <v>12.33</v>
      </c>
      <c r="Q48" s="97">
        <f t="shared" si="178"/>
        <v>1682.9</v>
      </c>
      <c r="R48" s="97">
        <f t="shared" si="178"/>
        <v>1941.9</v>
      </c>
      <c r="S48" s="96">
        <f t="shared" si="165"/>
        <v>1280.8</v>
      </c>
      <c r="T48" s="95">
        <f>RCF!C$9</f>
        <v>12.199</v>
      </c>
      <c r="U48" s="96">
        <f t="shared" si="166"/>
        <v>1280.8</v>
      </c>
      <c r="V48" s="95">
        <f t="shared" si="167"/>
        <v>12.199</v>
      </c>
      <c r="W48" s="97">
        <f t="shared" si="179"/>
        <v>1408.8</v>
      </c>
      <c r="X48" s="97">
        <f t="shared" si="179"/>
        <v>1754.6</v>
      </c>
      <c r="Y48" s="97">
        <f t="shared" si="179"/>
        <v>2074.8000000000002</v>
      </c>
      <c r="Z48" s="97">
        <f t="shared" si="179"/>
        <v>1882.7</v>
      </c>
      <c r="AA48" s="97">
        <f t="shared" si="179"/>
        <v>2779.3</v>
      </c>
      <c r="AB48" s="97">
        <f t="shared" si="179"/>
        <v>3842.4</v>
      </c>
      <c r="AC48" s="96">
        <f t="shared" si="168"/>
        <v>1295.7</v>
      </c>
      <c r="AD48" s="95">
        <f>RCF!C$13</f>
        <v>12.34</v>
      </c>
      <c r="AE48" s="92">
        <f t="shared" si="149"/>
        <v>2137.9</v>
      </c>
      <c r="AF48" s="92">
        <f t="shared" si="149"/>
        <v>2721</v>
      </c>
      <c r="AG48" s="92">
        <f t="shared" si="149"/>
        <v>3887.1</v>
      </c>
      <c r="AH48" s="96">
        <f t="shared" si="169"/>
        <v>1308.3</v>
      </c>
      <c r="AI48" s="95">
        <f>RCF!C$31</f>
        <v>12.46</v>
      </c>
      <c r="AJ48" s="96">
        <f t="shared" si="170"/>
        <v>0</v>
      </c>
      <c r="AK48" s="95"/>
      <c r="AL48" s="96">
        <f t="shared" si="171"/>
        <v>1346.6</v>
      </c>
      <c r="AM48" s="95">
        <f>RCF!C$33</f>
        <v>12.824999999999999</v>
      </c>
      <c r="AN48" s="92">
        <f t="shared" si="172"/>
        <v>2019.9</v>
      </c>
      <c r="AO48" s="96">
        <f t="shared" si="173"/>
        <v>1356.6</v>
      </c>
      <c r="AP48" s="95">
        <f>RCF!C$35</f>
        <v>12.92</v>
      </c>
      <c r="AQ48" s="92">
        <f t="shared" si="174"/>
        <v>1627.9</v>
      </c>
      <c r="AR48" s="92">
        <f t="shared" si="174"/>
        <v>1831.4</v>
      </c>
      <c r="AS48" s="96">
        <f t="shared" si="175"/>
        <v>1376.5</v>
      </c>
      <c r="AT48" s="95">
        <f>RCF!C$37</f>
        <v>13.11</v>
      </c>
      <c r="AU48" s="96">
        <f t="shared" si="176"/>
        <v>1349.2</v>
      </c>
      <c r="AV48" s="95">
        <f>RCF!C$39</f>
        <v>12.85</v>
      </c>
      <c r="AW48" s="96">
        <f t="shared" si="177"/>
        <v>1331.6</v>
      </c>
      <c r="AX48" s="95">
        <f>RCF!C$41</f>
        <v>12.682</v>
      </c>
    </row>
    <row r="49" spans="1:50" s="114" customFormat="1" x14ac:dyDescent="0.2">
      <c r="A49" s="113" t="s">
        <v>63</v>
      </c>
      <c r="B49" s="116" t="s">
        <v>64</v>
      </c>
      <c r="C49" s="88">
        <v>210</v>
      </c>
      <c r="D49" s="86">
        <f t="shared" si="137"/>
        <v>9172.6</v>
      </c>
      <c r="E49" s="95">
        <f>RCF!C$43</f>
        <v>43.679000000000002</v>
      </c>
      <c r="F49" s="96">
        <f t="shared" si="160"/>
        <v>2638.2</v>
      </c>
      <c r="G49" s="95">
        <f>RCF!C$5</f>
        <v>12.563000000000001</v>
      </c>
      <c r="H49" s="96">
        <f t="shared" si="161"/>
        <v>2638.2</v>
      </c>
      <c r="I49" s="95">
        <f t="shared" si="162"/>
        <v>12.563000000000001</v>
      </c>
      <c r="J49" s="97">
        <f t="shared" si="163"/>
        <v>2902.1</v>
      </c>
      <c r="K49" s="97">
        <f t="shared" si="163"/>
        <v>3561.6</v>
      </c>
      <c r="L49" s="97">
        <f t="shared" si="163"/>
        <v>3957.3</v>
      </c>
      <c r="M49" s="97">
        <f t="shared" si="163"/>
        <v>5276.5</v>
      </c>
      <c r="N49" s="97">
        <f t="shared" si="163"/>
        <v>5672.2</v>
      </c>
      <c r="O49" s="96">
        <f t="shared" si="164"/>
        <v>2589.3000000000002</v>
      </c>
      <c r="P49" s="95">
        <f>RCF!C$7</f>
        <v>12.33</v>
      </c>
      <c r="Q49" s="97">
        <f t="shared" si="178"/>
        <v>3366</v>
      </c>
      <c r="R49" s="97">
        <f t="shared" si="178"/>
        <v>3883.9</v>
      </c>
      <c r="S49" s="96">
        <f t="shared" si="165"/>
        <v>2561.6999999999998</v>
      </c>
      <c r="T49" s="95">
        <f>RCF!C$9</f>
        <v>12.199</v>
      </c>
      <c r="U49" s="96">
        <f t="shared" si="166"/>
        <v>2561.6999999999998</v>
      </c>
      <c r="V49" s="95">
        <f t="shared" si="167"/>
        <v>12.199</v>
      </c>
      <c r="W49" s="97">
        <f t="shared" si="179"/>
        <v>2817.8</v>
      </c>
      <c r="X49" s="97">
        <f t="shared" si="179"/>
        <v>3509.5</v>
      </c>
      <c r="Y49" s="97">
        <f t="shared" si="179"/>
        <v>4149.8999999999996</v>
      </c>
      <c r="Z49" s="97">
        <f t="shared" si="179"/>
        <v>3765.6</v>
      </c>
      <c r="AA49" s="97">
        <f t="shared" si="179"/>
        <v>5558.8</v>
      </c>
      <c r="AB49" s="97">
        <f t="shared" si="179"/>
        <v>7685.1</v>
      </c>
      <c r="AC49" s="96">
        <f t="shared" si="168"/>
        <v>2591.4</v>
      </c>
      <c r="AD49" s="95">
        <f>RCF!C$13</f>
        <v>12.34</v>
      </c>
      <c r="AE49" s="92">
        <f t="shared" ref="AE49:AG69" si="180">ROUND($AC49*AE$6,1)</f>
        <v>4275.8</v>
      </c>
      <c r="AF49" s="92">
        <f t="shared" si="180"/>
        <v>5441.9</v>
      </c>
      <c r="AG49" s="92">
        <f t="shared" si="180"/>
        <v>7774.2</v>
      </c>
      <c r="AH49" s="96">
        <f t="shared" si="169"/>
        <v>2616.6</v>
      </c>
      <c r="AI49" s="95">
        <f>RCF!C$31</f>
        <v>12.46</v>
      </c>
      <c r="AJ49" s="96">
        <f t="shared" si="170"/>
        <v>0</v>
      </c>
      <c r="AK49" s="95"/>
      <c r="AL49" s="96">
        <f t="shared" si="171"/>
        <v>2693.2</v>
      </c>
      <c r="AM49" s="95">
        <f>RCF!C$33</f>
        <v>12.824999999999999</v>
      </c>
      <c r="AN49" s="92">
        <f t="shared" si="172"/>
        <v>4039.8</v>
      </c>
      <c r="AO49" s="96">
        <f t="shared" si="173"/>
        <v>2713.2</v>
      </c>
      <c r="AP49" s="95">
        <f>RCF!C$35</f>
        <v>12.92</v>
      </c>
      <c r="AQ49" s="92">
        <f t="shared" si="174"/>
        <v>3255.8</v>
      </c>
      <c r="AR49" s="92">
        <f t="shared" si="174"/>
        <v>3662.8</v>
      </c>
      <c r="AS49" s="96">
        <f t="shared" si="175"/>
        <v>2753.1</v>
      </c>
      <c r="AT49" s="95">
        <f>RCF!C$37</f>
        <v>13.11</v>
      </c>
      <c r="AU49" s="96">
        <f t="shared" si="176"/>
        <v>2698.5</v>
      </c>
      <c r="AV49" s="95">
        <f>RCF!C$39</f>
        <v>12.85</v>
      </c>
      <c r="AW49" s="96">
        <f t="shared" si="177"/>
        <v>2663.2</v>
      </c>
      <c r="AX49" s="95">
        <f>RCF!C$41</f>
        <v>12.682</v>
      </c>
    </row>
    <row r="50" spans="1:50" s="114" customFormat="1" x14ac:dyDescent="0.2">
      <c r="A50" s="115" t="s">
        <v>65</v>
      </c>
      <c r="B50" s="94" t="s">
        <v>66</v>
      </c>
      <c r="C50" s="88">
        <v>247.6</v>
      </c>
      <c r="D50" s="86">
        <f t="shared" si="137"/>
        <v>10814.9</v>
      </c>
      <c r="E50" s="95">
        <f>RCF!C$43</f>
        <v>43.679000000000002</v>
      </c>
      <c r="F50" s="96">
        <f t="shared" si="160"/>
        <v>3110.5</v>
      </c>
      <c r="G50" s="95">
        <f>RCF!C$5</f>
        <v>12.563000000000001</v>
      </c>
      <c r="H50" s="96">
        <f t="shared" si="161"/>
        <v>3110.5</v>
      </c>
      <c r="I50" s="95">
        <f t="shared" si="162"/>
        <v>12.563000000000001</v>
      </c>
      <c r="J50" s="97">
        <f t="shared" si="163"/>
        <v>3421.7</v>
      </c>
      <c r="K50" s="97">
        <f t="shared" si="163"/>
        <v>4199.3</v>
      </c>
      <c r="L50" s="97">
        <f t="shared" si="163"/>
        <v>4665.8999999999996</v>
      </c>
      <c r="M50" s="97">
        <f t="shared" si="163"/>
        <v>6221.2</v>
      </c>
      <c r="N50" s="97">
        <f t="shared" si="163"/>
        <v>6687.8</v>
      </c>
      <c r="O50" s="96">
        <f t="shared" si="164"/>
        <v>3052.9</v>
      </c>
      <c r="P50" s="95">
        <f>RCF!C$7</f>
        <v>12.33</v>
      </c>
      <c r="Q50" s="97">
        <f t="shared" si="178"/>
        <v>3968.7</v>
      </c>
      <c r="R50" s="97">
        <f t="shared" si="178"/>
        <v>4579.3</v>
      </c>
      <c r="S50" s="96">
        <f t="shared" si="165"/>
        <v>3020.4</v>
      </c>
      <c r="T50" s="95">
        <f>RCF!C$9</f>
        <v>12.199</v>
      </c>
      <c r="U50" s="96">
        <f t="shared" si="166"/>
        <v>3020.4</v>
      </c>
      <c r="V50" s="95">
        <f t="shared" si="167"/>
        <v>12.199</v>
      </c>
      <c r="W50" s="97">
        <f t="shared" si="179"/>
        <v>3322.4</v>
      </c>
      <c r="X50" s="97">
        <f t="shared" si="179"/>
        <v>4137.8999999999996</v>
      </c>
      <c r="Y50" s="97">
        <f t="shared" si="179"/>
        <v>4893</v>
      </c>
      <c r="Z50" s="97">
        <f t="shared" si="179"/>
        <v>4439.8999999999996</v>
      </c>
      <c r="AA50" s="97">
        <f t="shared" si="179"/>
        <v>6554.2</v>
      </c>
      <c r="AB50" s="97">
        <f t="shared" si="179"/>
        <v>9061.2000000000007</v>
      </c>
      <c r="AC50" s="96">
        <f t="shared" si="168"/>
        <v>3055.3</v>
      </c>
      <c r="AD50" s="95">
        <f>RCF!C$13</f>
        <v>12.34</v>
      </c>
      <c r="AE50" s="92">
        <f t="shared" si="180"/>
        <v>5041.2</v>
      </c>
      <c r="AF50" s="92">
        <f t="shared" si="180"/>
        <v>6416.1</v>
      </c>
      <c r="AG50" s="92">
        <f t="shared" si="180"/>
        <v>9165.9</v>
      </c>
      <c r="AH50" s="96">
        <f t="shared" si="169"/>
        <v>3085</v>
      </c>
      <c r="AI50" s="95">
        <f>RCF!C$31</f>
        <v>12.46</v>
      </c>
      <c r="AJ50" s="96">
        <f t="shared" si="170"/>
        <v>0</v>
      </c>
      <c r="AK50" s="95"/>
      <c r="AL50" s="96">
        <f t="shared" si="171"/>
        <v>3175.4</v>
      </c>
      <c r="AM50" s="95">
        <f>RCF!C$33</f>
        <v>12.824999999999999</v>
      </c>
      <c r="AN50" s="92">
        <f t="shared" si="172"/>
        <v>4763.1000000000004</v>
      </c>
      <c r="AO50" s="96">
        <f t="shared" si="173"/>
        <v>3198.9</v>
      </c>
      <c r="AP50" s="95">
        <f>RCF!C$35</f>
        <v>12.92</v>
      </c>
      <c r="AQ50" s="92">
        <f t="shared" si="174"/>
        <v>3838.6</v>
      </c>
      <c r="AR50" s="92">
        <f t="shared" si="174"/>
        <v>4318.5</v>
      </c>
      <c r="AS50" s="96">
        <f t="shared" si="175"/>
        <v>3246</v>
      </c>
      <c r="AT50" s="95">
        <f>RCF!C$37</f>
        <v>13.11</v>
      </c>
      <c r="AU50" s="96">
        <f t="shared" si="176"/>
        <v>3181.6</v>
      </c>
      <c r="AV50" s="95">
        <f>RCF!C$39</f>
        <v>12.85</v>
      </c>
      <c r="AW50" s="96">
        <f t="shared" si="177"/>
        <v>3140</v>
      </c>
      <c r="AX50" s="95">
        <f>RCF!C$41</f>
        <v>12.682</v>
      </c>
    </row>
    <row r="51" spans="1:50" s="114" customFormat="1" ht="25.5" x14ac:dyDescent="0.2">
      <c r="A51" s="115" t="s">
        <v>67</v>
      </c>
      <c r="B51" s="94" t="s">
        <v>68</v>
      </c>
      <c r="C51" s="88">
        <v>175.6</v>
      </c>
      <c r="D51" s="86">
        <f t="shared" si="137"/>
        <v>7670</v>
      </c>
      <c r="E51" s="95">
        <f>RCF!C$43</f>
        <v>43.679000000000002</v>
      </c>
      <c r="F51" s="96">
        <f t="shared" si="160"/>
        <v>2206</v>
      </c>
      <c r="G51" s="95">
        <f>RCF!C$5</f>
        <v>12.563000000000001</v>
      </c>
      <c r="H51" s="96">
        <f t="shared" si="161"/>
        <v>2206</v>
      </c>
      <c r="I51" s="95">
        <f t="shared" si="162"/>
        <v>12.563000000000001</v>
      </c>
      <c r="J51" s="97">
        <f t="shared" si="163"/>
        <v>2426.6999999999998</v>
      </c>
      <c r="K51" s="97">
        <f t="shared" si="163"/>
        <v>2978.2</v>
      </c>
      <c r="L51" s="97">
        <f t="shared" si="163"/>
        <v>3309.1</v>
      </c>
      <c r="M51" s="97">
        <f t="shared" si="163"/>
        <v>4412.1000000000004</v>
      </c>
      <c r="N51" s="97">
        <f t="shared" si="163"/>
        <v>4743</v>
      </c>
      <c r="O51" s="96">
        <f t="shared" si="164"/>
        <v>2165.1</v>
      </c>
      <c r="P51" s="95">
        <f>RCF!C$7</f>
        <v>12.33</v>
      </c>
      <c r="Q51" s="97">
        <f t="shared" si="178"/>
        <v>2814.6</v>
      </c>
      <c r="R51" s="97">
        <f t="shared" si="178"/>
        <v>3247.6</v>
      </c>
      <c r="S51" s="96">
        <f t="shared" si="165"/>
        <v>2142.1</v>
      </c>
      <c r="T51" s="95">
        <f>RCF!C$9</f>
        <v>12.199</v>
      </c>
      <c r="U51" s="96">
        <f t="shared" si="166"/>
        <v>2142.1</v>
      </c>
      <c r="V51" s="95">
        <f t="shared" si="167"/>
        <v>12.199</v>
      </c>
      <c r="W51" s="97">
        <f t="shared" si="179"/>
        <v>2356.3000000000002</v>
      </c>
      <c r="X51" s="97">
        <f t="shared" si="179"/>
        <v>2934.6</v>
      </c>
      <c r="Y51" s="97">
        <f t="shared" si="179"/>
        <v>3470.2</v>
      </c>
      <c r="Z51" s="97">
        <f t="shared" si="179"/>
        <v>3148.8</v>
      </c>
      <c r="AA51" s="97">
        <f t="shared" si="179"/>
        <v>4648.3</v>
      </c>
      <c r="AB51" s="97">
        <f t="shared" si="179"/>
        <v>6426.3</v>
      </c>
      <c r="AC51" s="96">
        <f t="shared" si="168"/>
        <v>2166.9</v>
      </c>
      <c r="AD51" s="95">
        <f>RCF!C$13</f>
        <v>12.34</v>
      </c>
      <c r="AE51" s="92">
        <f t="shared" si="180"/>
        <v>3575.4</v>
      </c>
      <c r="AF51" s="92">
        <f t="shared" si="180"/>
        <v>4550.5</v>
      </c>
      <c r="AG51" s="92">
        <f t="shared" si="180"/>
        <v>6500.7</v>
      </c>
      <c r="AH51" s="96">
        <f t="shared" si="169"/>
        <v>2187.9</v>
      </c>
      <c r="AI51" s="95">
        <f>RCF!C$31</f>
        <v>12.46</v>
      </c>
      <c r="AJ51" s="96">
        <f t="shared" si="170"/>
        <v>0</v>
      </c>
      <c r="AK51" s="95"/>
      <c r="AL51" s="96">
        <f t="shared" si="171"/>
        <v>2252</v>
      </c>
      <c r="AM51" s="95">
        <f>RCF!C$33</f>
        <v>12.824999999999999</v>
      </c>
      <c r="AN51" s="92">
        <f t="shared" si="172"/>
        <v>3378</v>
      </c>
      <c r="AO51" s="96">
        <f t="shared" si="173"/>
        <v>2268.6999999999998</v>
      </c>
      <c r="AP51" s="95">
        <f>RCF!C$35</f>
        <v>12.92</v>
      </c>
      <c r="AQ51" s="92">
        <f t="shared" si="174"/>
        <v>2722.4</v>
      </c>
      <c r="AR51" s="92">
        <f t="shared" si="174"/>
        <v>3062.7</v>
      </c>
      <c r="AS51" s="96">
        <f t="shared" si="175"/>
        <v>2302.1</v>
      </c>
      <c r="AT51" s="95">
        <f>RCF!C$37</f>
        <v>13.11</v>
      </c>
      <c r="AU51" s="96">
        <f t="shared" si="176"/>
        <v>2256.4</v>
      </c>
      <c r="AV51" s="95">
        <f>RCF!C$39</f>
        <v>12.85</v>
      </c>
      <c r="AW51" s="96">
        <f t="shared" si="177"/>
        <v>2226.9</v>
      </c>
      <c r="AX51" s="95">
        <f>RCF!C$41</f>
        <v>12.682</v>
      </c>
    </row>
    <row r="52" spans="1:50" s="114" customFormat="1" x14ac:dyDescent="0.2">
      <c r="A52" s="115" t="s">
        <v>69</v>
      </c>
      <c r="B52" s="116" t="s">
        <v>70</v>
      </c>
      <c r="C52" s="88">
        <v>280</v>
      </c>
      <c r="D52" s="86">
        <f t="shared" si="137"/>
        <v>12230.1</v>
      </c>
      <c r="E52" s="95">
        <f>RCF!C$43</f>
        <v>43.679000000000002</v>
      </c>
      <c r="F52" s="96">
        <f t="shared" si="160"/>
        <v>3517.6</v>
      </c>
      <c r="G52" s="95">
        <f>RCF!C$5</f>
        <v>12.563000000000001</v>
      </c>
      <c r="H52" s="96">
        <f t="shared" si="161"/>
        <v>3517.6</v>
      </c>
      <c r="I52" s="95">
        <f t="shared" si="162"/>
        <v>12.563000000000001</v>
      </c>
      <c r="J52" s="97">
        <f t="shared" si="163"/>
        <v>3869.4</v>
      </c>
      <c r="K52" s="97">
        <f t="shared" si="163"/>
        <v>4748.8</v>
      </c>
      <c r="L52" s="97">
        <f t="shared" si="163"/>
        <v>5276.5</v>
      </c>
      <c r="M52" s="97">
        <f t="shared" si="163"/>
        <v>7035.3</v>
      </c>
      <c r="N52" s="97">
        <f t="shared" si="163"/>
        <v>7562.9</v>
      </c>
      <c r="O52" s="96">
        <f t="shared" si="164"/>
        <v>3452.4</v>
      </c>
      <c r="P52" s="95">
        <f>RCF!C$7</f>
        <v>12.33</v>
      </c>
      <c r="Q52" s="97">
        <f t="shared" si="178"/>
        <v>4488.1000000000004</v>
      </c>
      <c r="R52" s="97">
        <f t="shared" si="178"/>
        <v>5178.6000000000004</v>
      </c>
      <c r="S52" s="96">
        <f t="shared" si="165"/>
        <v>3415.7</v>
      </c>
      <c r="T52" s="95">
        <f>RCF!C$9</f>
        <v>12.199</v>
      </c>
      <c r="U52" s="96">
        <f t="shared" si="166"/>
        <v>3415.7</v>
      </c>
      <c r="V52" s="95">
        <f t="shared" si="167"/>
        <v>12.199</v>
      </c>
      <c r="W52" s="97">
        <f t="shared" si="179"/>
        <v>3757.2</v>
      </c>
      <c r="X52" s="97">
        <f t="shared" si="179"/>
        <v>4679.5</v>
      </c>
      <c r="Y52" s="97">
        <f t="shared" si="179"/>
        <v>5533.4</v>
      </c>
      <c r="Z52" s="97">
        <f t="shared" si="179"/>
        <v>5021</v>
      </c>
      <c r="AA52" s="97">
        <f t="shared" si="179"/>
        <v>7412</v>
      </c>
      <c r="AB52" s="97">
        <f t="shared" si="179"/>
        <v>10247.1</v>
      </c>
      <c r="AC52" s="96">
        <f t="shared" si="168"/>
        <v>3455.2</v>
      </c>
      <c r="AD52" s="95">
        <f>RCF!C$13</f>
        <v>12.34</v>
      </c>
      <c r="AE52" s="92">
        <f t="shared" si="180"/>
        <v>5701.1</v>
      </c>
      <c r="AF52" s="92">
        <f t="shared" si="180"/>
        <v>7255.9</v>
      </c>
      <c r="AG52" s="92">
        <f t="shared" si="180"/>
        <v>10365.6</v>
      </c>
      <c r="AH52" s="96">
        <f t="shared" si="169"/>
        <v>3488.8</v>
      </c>
      <c r="AI52" s="95">
        <f>RCF!C$31</f>
        <v>12.46</v>
      </c>
      <c r="AJ52" s="96">
        <f t="shared" si="170"/>
        <v>0</v>
      </c>
      <c r="AK52" s="95"/>
      <c r="AL52" s="96">
        <f t="shared" si="171"/>
        <v>3591</v>
      </c>
      <c r="AM52" s="95">
        <f>RCF!C$33</f>
        <v>12.824999999999999</v>
      </c>
      <c r="AN52" s="92">
        <f t="shared" si="172"/>
        <v>5386.5</v>
      </c>
      <c r="AO52" s="96">
        <f t="shared" si="173"/>
        <v>3617.6</v>
      </c>
      <c r="AP52" s="95">
        <f>RCF!C$35</f>
        <v>12.92</v>
      </c>
      <c r="AQ52" s="92">
        <f t="shared" si="174"/>
        <v>4341.1000000000004</v>
      </c>
      <c r="AR52" s="92">
        <f t="shared" si="174"/>
        <v>4883.7</v>
      </c>
      <c r="AS52" s="96">
        <f t="shared" si="175"/>
        <v>3670.8</v>
      </c>
      <c r="AT52" s="95">
        <f>RCF!C$37</f>
        <v>13.11</v>
      </c>
      <c r="AU52" s="96">
        <f t="shared" si="176"/>
        <v>3598</v>
      </c>
      <c r="AV52" s="95">
        <f>RCF!C$39</f>
        <v>12.85</v>
      </c>
      <c r="AW52" s="96">
        <f t="shared" si="177"/>
        <v>3550.9</v>
      </c>
      <c r="AX52" s="95">
        <f>RCF!C$41</f>
        <v>12.682</v>
      </c>
    </row>
    <row r="53" spans="1:50" s="114" customFormat="1" x14ac:dyDescent="0.2">
      <c r="A53" s="115" t="s">
        <v>71</v>
      </c>
      <c r="B53" s="116" t="s">
        <v>72</v>
      </c>
      <c r="C53" s="88">
        <v>280</v>
      </c>
      <c r="D53" s="86">
        <f t="shared" si="137"/>
        <v>12230.1</v>
      </c>
      <c r="E53" s="95">
        <f>RCF!C$43</f>
        <v>43.679000000000002</v>
      </c>
      <c r="F53" s="96">
        <f t="shared" si="160"/>
        <v>3517.6</v>
      </c>
      <c r="G53" s="95">
        <f>RCF!C$5</f>
        <v>12.563000000000001</v>
      </c>
      <c r="H53" s="96">
        <f t="shared" si="161"/>
        <v>3517.6</v>
      </c>
      <c r="I53" s="95">
        <f t="shared" si="162"/>
        <v>12.563000000000001</v>
      </c>
      <c r="J53" s="97">
        <f t="shared" si="163"/>
        <v>3869.4</v>
      </c>
      <c r="K53" s="97">
        <f t="shared" si="163"/>
        <v>4748.8</v>
      </c>
      <c r="L53" s="97">
        <f t="shared" si="163"/>
        <v>5276.5</v>
      </c>
      <c r="M53" s="97">
        <f t="shared" si="163"/>
        <v>7035.3</v>
      </c>
      <c r="N53" s="97">
        <f t="shared" si="163"/>
        <v>7562.9</v>
      </c>
      <c r="O53" s="96">
        <f t="shared" si="164"/>
        <v>3452.4</v>
      </c>
      <c r="P53" s="95">
        <f>RCF!C$7</f>
        <v>12.33</v>
      </c>
      <c r="Q53" s="97">
        <f t="shared" si="178"/>
        <v>4488.1000000000004</v>
      </c>
      <c r="R53" s="97">
        <f t="shared" si="178"/>
        <v>5178.6000000000004</v>
      </c>
      <c r="S53" s="96">
        <f t="shared" si="165"/>
        <v>3415.7</v>
      </c>
      <c r="T53" s="95">
        <f>RCF!C$9</f>
        <v>12.199</v>
      </c>
      <c r="U53" s="96">
        <f t="shared" si="166"/>
        <v>3415.7</v>
      </c>
      <c r="V53" s="95">
        <f t="shared" si="167"/>
        <v>12.199</v>
      </c>
      <c r="W53" s="97">
        <f t="shared" si="179"/>
        <v>3757.2</v>
      </c>
      <c r="X53" s="97">
        <f t="shared" si="179"/>
        <v>4679.5</v>
      </c>
      <c r="Y53" s="97">
        <f t="shared" si="179"/>
        <v>5533.4</v>
      </c>
      <c r="Z53" s="97">
        <f t="shared" si="179"/>
        <v>5021</v>
      </c>
      <c r="AA53" s="97">
        <f t="shared" si="179"/>
        <v>7412</v>
      </c>
      <c r="AB53" s="97">
        <f t="shared" si="179"/>
        <v>10247.1</v>
      </c>
      <c r="AC53" s="96">
        <f t="shared" si="168"/>
        <v>3455.2</v>
      </c>
      <c r="AD53" s="95">
        <f>RCF!C$13</f>
        <v>12.34</v>
      </c>
      <c r="AE53" s="92">
        <f t="shared" si="180"/>
        <v>5701.1</v>
      </c>
      <c r="AF53" s="92">
        <f t="shared" si="180"/>
        <v>7255.9</v>
      </c>
      <c r="AG53" s="92">
        <f t="shared" si="180"/>
        <v>10365.6</v>
      </c>
      <c r="AH53" s="96">
        <f t="shared" si="169"/>
        <v>3488.8</v>
      </c>
      <c r="AI53" s="95">
        <f>RCF!C$31</f>
        <v>12.46</v>
      </c>
      <c r="AJ53" s="96">
        <f t="shared" si="170"/>
        <v>0</v>
      </c>
      <c r="AK53" s="95"/>
      <c r="AL53" s="96">
        <f t="shared" si="171"/>
        <v>3591</v>
      </c>
      <c r="AM53" s="95">
        <f>RCF!C$33</f>
        <v>12.824999999999999</v>
      </c>
      <c r="AN53" s="92">
        <f t="shared" si="172"/>
        <v>5386.5</v>
      </c>
      <c r="AO53" s="96">
        <f t="shared" si="173"/>
        <v>3617.6</v>
      </c>
      <c r="AP53" s="95">
        <f>RCF!C$35</f>
        <v>12.92</v>
      </c>
      <c r="AQ53" s="92">
        <f t="shared" si="174"/>
        <v>4341.1000000000004</v>
      </c>
      <c r="AR53" s="92">
        <f t="shared" si="174"/>
        <v>4883.7</v>
      </c>
      <c r="AS53" s="96">
        <f t="shared" si="175"/>
        <v>3670.8</v>
      </c>
      <c r="AT53" s="95">
        <f>RCF!C$37</f>
        <v>13.11</v>
      </c>
      <c r="AU53" s="96">
        <f t="shared" si="176"/>
        <v>3598</v>
      </c>
      <c r="AV53" s="95">
        <f>RCF!C$39</f>
        <v>12.85</v>
      </c>
      <c r="AW53" s="96">
        <f t="shared" si="177"/>
        <v>3550.9</v>
      </c>
      <c r="AX53" s="95">
        <f>RCF!C$41</f>
        <v>12.682</v>
      </c>
    </row>
    <row r="54" spans="1:50" s="114" customFormat="1" ht="25.5" x14ac:dyDescent="0.2">
      <c r="A54" s="115" t="s">
        <v>73</v>
      </c>
      <c r="B54" s="94" t="s">
        <v>74</v>
      </c>
      <c r="C54" s="86">
        <v>419</v>
      </c>
      <c r="D54" s="86">
        <f t="shared" si="137"/>
        <v>18301.5</v>
      </c>
      <c r="E54" s="95">
        <f>RCF!C$43</f>
        <v>43.679000000000002</v>
      </c>
      <c r="F54" s="96">
        <f t="shared" si="160"/>
        <v>5263.8</v>
      </c>
      <c r="G54" s="95">
        <f>RCF!C$5</f>
        <v>12.563000000000001</v>
      </c>
      <c r="H54" s="96">
        <f t="shared" si="161"/>
        <v>5263.8</v>
      </c>
      <c r="I54" s="95">
        <f t="shared" si="162"/>
        <v>12.563000000000001</v>
      </c>
      <c r="J54" s="97">
        <f t="shared" si="163"/>
        <v>5790.3</v>
      </c>
      <c r="K54" s="97">
        <f t="shared" si="163"/>
        <v>7106.3</v>
      </c>
      <c r="L54" s="97">
        <f t="shared" si="163"/>
        <v>7895.8</v>
      </c>
      <c r="M54" s="97">
        <f t="shared" si="163"/>
        <v>10527.8</v>
      </c>
      <c r="N54" s="97">
        <f t="shared" si="163"/>
        <v>11317.4</v>
      </c>
      <c r="O54" s="96">
        <f t="shared" si="164"/>
        <v>5166.2</v>
      </c>
      <c r="P54" s="95">
        <f>RCF!C$7</f>
        <v>12.33</v>
      </c>
      <c r="Q54" s="97">
        <f t="shared" si="178"/>
        <v>6716</v>
      </c>
      <c r="R54" s="97">
        <f t="shared" si="178"/>
        <v>7749.3</v>
      </c>
      <c r="S54" s="96">
        <f t="shared" si="165"/>
        <v>5111.3</v>
      </c>
      <c r="T54" s="95">
        <f>RCF!C$9</f>
        <v>12.199</v>
      </c>
      <c r="U54" s="96">
        <f t="shared" si="166"/>
        <v>5111.3</v>
      </c>
      <c r="V54" s="95">
        <f t="shared" si="167"/>
        <v>12.199</v>
      </c>
      <c r="W54" s="97">
        <f t="shared" si="179"/>
        <v>5622.4</v>
      </c>
      <c r="X54" s="97">
        <f t="shared" si="179"/>
        <v>7002.4</v>
      </c>
      <c r="Y54" s="97">
        <f t="shared" si="179"/>
        <v>8280.2999999999993</v>
      </c>
      <c r="Z54" s="97">
        <f t="shared" si="179"/>
        <v>7513.6</v>
      </c>
      <c r="AA54" s="97">
        <f t="shared" si="179"/>
        <v>11091.5</v>
      </c>
      <c r="AB54" s="97">
        <f t="shared" si="179"/>
        <v>15333.9</v>
      </c>
      <c r="AC54" s="96">
        <f t="shared" si="168"/>
        <v>5170.3999999999996</v>
      </c>
      <c r="AD54" s="95">
        <f>RCF!C$13</f>
        <v>12.34</v>
      </c>
      <c r="AE54" s="92">
        <f t="shared" si="180"/>
        <v>8531.2000000000007</v>
      </c>
      <c r="AF54" s="92">
        <f t="shared" si="180"/>
        <v>10857.8</v>
      </c>
      <c r="AG54" s="92">
        <f t="shared" si="180"/>
        <v>15511.2</v>
      </c>
      <c r="AH54" s="96">
        <f t="shared" si="169"/>
        <v>5220.7</v>
      </c>
      <c r="AI54" s="95">
        <f>RCF!C$31</f>
        <v>12.46</v>
      </c>
      <c r="AJ54" s="96">
        <f t="shared" si="170"/>
        <v>0</v>
      </c>
      <c r="AK54" s="95"/>
      <c r="AL54" s="96">
        <f t="shared" si="171"/>
        <v>5373.6</v>
      </c>
      <c r="AM54" s="95">
        <f>RCF!C$33</f>
        <v>12.824999999999999</v>
      </c>
      <c r="AN54" s="92">
        <f t="shared" si="172"/>
        <v>8060.4</v>
      </c>
      <c r="AO54" s="96">
        <f t="shared" si="173"/>
        <v>5413.4</v>
      </c>
      <c r="AP54" s="95">
        <f>RCF!C$35</f>
        <v>12.92</v>
      </c>
      <c r="AQ54" s="92">
        <f t="shared" si="174"/>
        <v>6496</v>
      </c>
      <c r="AR54" s="92">
        <f t="shared" si="174"/>
        <v>7308</v>
      </c>
      <c r="AS54" s="96">
        <f t="shared" si="175"/>
        <v>5493</v>
      </c>
      <c r="AT54" s="95">
        <f>RCF!C$37</f>
        <v>13.11</v>
      </c>
      <c r="AU54" s="96">
        <f t="shared" si="176"/>
        <v>5384.1</v>
      </c>
      <c r="AV54" s="95">
        <f>RCF!C$39</f>
        <v>12.85</v>
      </c>
      <c r="AW54" s="96">
        <f t="shared" si="177"/>
        <v>5313.7</v>
      </c>
      <c r="AX54" s="95">
        <f>RCF!C$41</f>
        <v>12.682</v>
      </c>
    </row>
    <row r="55" spans="1:50" s="114" customFormat="1" ht="25.5" x14ac:dyDescent="0.2">
      <c r="A55" s="115" t="s">
        <v>75</v>
      </c>
      <c r="B55" s="94" t="s">
        <v>76</v>
      </c>
      <c r="C55" s="88">
        <v>150</v>
      </c>
      <c r="D55" s="86">
        <f t="shared" si="137"/>
        <v>6551.9</v>
      </c>
      <c r="E55" s="95">
        <f>RCF!C$43</f>
        <v>43.679000000000002</v>
      </c>
      <c r="F55" s="96">
        <f t="shared" si="160"/>
        <v>1884.4</v>
      </c>
      <c r="G55" s="95">
        <f>RCF!C$5</f>
        <v>12.563000000000001</v>
      </c>
      <c r="H55" s="96">
        <f t="shared" si="161"/>
        <v>1884.4</v>
      </c>
      <c r="I55" s="95">
        <f t="shared" si="162"/>
        <v>12.563000000000001</v>
      </c>
      <c r="J55" s="97">
        <f t="shared" si="163"/>
        <v>2072.9</v>
      </c>
      <c r="K55" s="97">
        <f t="shared" si="163"/>
        <v>2544</v>
      </c>
      <c r="L55" s="97">
        <f t="shared" si="163"/>
        <v>2826.7</v>
      </c>
      <c r="M55" s="97">
        <f t="shared" si="163"/>
        <v>3768.9</v>
      </c>
      <c r="N55" s="97">
        <f t="shared" si="163"/>
        <v>4051.6</v>
      </c>
      <c r="O55" s="96">
        <f t="shared" si="164"/>
        <v>1849.5</v>
      </c>
      <c r="P55" s="95">
        <f>RCF!C$7</f>
        <v>12.33</v>
      </c>
      <c r="Q55" s="97">
        <f t="shared" si="178"/>
        <v>2404.3000000000002</v>
      </c>
      <c r="R55" s="97">
        <f t="shared" si="178"/>
        <v>2774.2</v>
      </c>
      <c r="S55" s="96">
        <f t="shared" si="165"/>
        <v>1829.8</v>
      </c>
      <c r="T55" s="95">
        <f>RCF!C$9</f>
        <v>12.199</v>
      </c>
      <c r="U55" s="96">
        <f t="shared" si="166"/>
        <v>1829.8</v>
      </c>
      <c r="V55" s="95">
        <f t="shared" si="167"/>
        <v>12.199</v>
      </c>
      <c r="W55" s="97">
        <f t="shared" si="179"/>
        <v>2012.7</v>
      </c>
      <c r="X55" s="97">
        <f t="shared" si="179"/>
        <v>2506.8000000000002</v>
      </c>
      <c r="Y55" s="97">
        <f t="shared" si="179"/>
        <v>2964.2</v>
      </c>
      <c r="Z55" s="97">
        <f t="shared" si="179"/>
        <v>2689.8</v>
      </c>
      <c r="AA55" s="97">
        <f t="shared" si="179"/>
        <v>3970.6</v>
      </c>
      <c r="AB55" s="97">
        <f t="shared" si="179"/>
        <v>5489.4</v>
      </c>
      <c r="AC55" s="96">
        <f t="shared" si="168"/>
        <v>1851</v>
      </c>
      <c r="AD55" s="95">
        <f>RCF!C$13</f>
        <v>12.34</v>
      </c>
      <c r="AE55" s="92">
        <f t="shared" si="180"/>
        <v>3054.2</v>
      </c>
      <c r="AF55" s="92">
        <f t="shared" si="180"/>
        <v>3887.1</v>
      </c>
      <c r="AG55" s="92">
        <f t="shared" si="180"/>
        <v>5553</v>
      </c>
      <c r="AH55" s="96">
        <f t="shared" si="169"/>
        <v>1869</v>
      </c>
      <c r="AI55" s="95">
        <f>RCF!C$31</f>
        <v>12.46</v>
      </c>
      <c r="AJ55" s="96">
        <f t="shared" si="170"/>
        <v>0</v>
      </c>
      <c r="AK55" s="95"/>
      <c r="AL55" s="96">
        <f t="shared" si="171"/>
        <v>1923.7</v>
      </c>
      <c r="AM55" s="95">
        <f>RCF!C$33</f>
        <v>12.824999999999999</v>
      </c>
      <c r="AN55" s="92">
        <f t="shared" si="172"/>
        <v>2885.5</v>
      </c>
      <c r="AO55" s="96">
        <f t="shared" si="173"/>
        <v>1938</v>
      </c>
      <c r="AP55" s="95">
        <f>RCF!C$35</f>
        <v>12.92</v>
      </c>
      <c r="AQ55" s="92">
        <f t="shared" si="174"/>
        <v>2325.6</v>
      </c>
      <c r="AR55" s="92">
        <f t="shared" si="174"/>
        <v>2616.3000000000002</v>
      </c>
      <c r="AS55" s="96">
        <f t="shared" si="175"/>
        <v>1966.5</v>
      </c>
      <c r="AT55" s="95">
        <f>RCF!C$37</f>
        <v>13.11</v>
      </c>
      <c r="AU55" s="96">
        <f t="shared" si="176"/>
        <v>1927.5</v>
      </c>
      <c r="AV55" s="95">
        <f>RCF!C$39</f>
        <v>12.85</v>
      </c>
      <c r="AW55" s="96">
        <f t="shared" si="177"/>
        <v>1902.3</v>
      </c>
      <c r="AX55" s="95">
        <f>RCF!C$41</f>
        <v>12.682</v>
      </c>
    </row>
    <row r="56" spans="1:50" s="114" customFormat="1" x14ac:dyDescent="0.2">
      <c r="A56" s="115" t="s">
        <v>77</v>
      </c>
      <c r="B56" s="94" t="s">
        <v>78</v>
      </c>
      <c r="C56" s="88">
        <v>289</v>
      </c>
      <c r="D56" s="86">
        <f t="shared" si="137"/>
        <v>12623.2</v>
      </c>
      <c r="E56" s="95">
        <f>RCF!C$43</f>
        <v>43.679000000000002</v>
      </c>
      <c r="F56" s="96">
        <f t="shared" si="160"/>
        <v>3630.7</v>
      </c>
      <c r="G56" s="95">
        <f>RCF!C$5</f>
        <v>12.563000000000001</v>
      </c>
      <c r="H56" s="96">
        <f t="shared" si="161"/>
        <v>3630.7</v>
      </c>
      <c r="I56" s="95">
        <f t="shared" si="162"/>
        <v>12.563000000000001</v>
      </c>
      <c r="J56" s="97">
        <f t="shared" si="163"/>
        <v>3993.8</v>
      </c>
      <c r="K56" s="97">
        <f t="shared" si="163"/>
        <v>4901.5</v>
      </c>
      <c r="L56" s="97">
        <f t="shared" si="163"/>
        <v>5446.1</v>
      </c>
      <c r="M56" s="97">
        <f t="shared" si="163"/>
        <v>7261.4</v>
      </c>
      <c r="N56" s="97">
        <f t="shared" si="163"/>
        <v>7806</v>
      </c>
      <c r="O56" s="96">
        <f t="shared" si="164"/>
        <v>3563.3</v>
      </c>
      <c r="P56" s="95">
        <f>RCF!C$7</f>
        <v>12.33</v>
      </c>
      <c r="Q56" s="97">
        <f t="shared" si="178"/>
        <v>4632.2</v>
      </c>
      <c r="R56" s="97">
        <f t="shared" si="178"/>
        <v>5344.9</v>
      </c>
      <c r="S56" s="96">
        <f t="shared" si="165"/>
        <v>3525.5</v>
      </c>
      <c r="T56" s="95">
        <f>RCF!C$9</f>
        <v>12.199</v>
      </c>
      <c r="U56" s="96">
        <f t="shared" si="166"/>
        <v>3525.5</v>
      </c>
      <c r="V56" s="95">
        <f t="shared" si="167"/>
        <v>12.199</v>
      </c>
      <c r="W56" s="97">
        <f t="shared" si="179"/>
        <v>3878</v>
      </c>
      <c r="X56" s="97">
        <f t="shared" si="179"/>
        <v>4829.8999999999996</v>
      </c>
      <c r="Y56" s="97">
        <f t="shared" si="179"/>
        <v>5711.3</v>
      </c>
      <c r="Z56" s="97">
        <f t="shared" si="179"/>
        <v>5182.3999999999996</v>
      </c>
      <c r="AA56" s="97">
        <f t="shared" si="179"/>
        <v>7650.3</v>
      </c>
      <c r="AB56" s="97">
        <f t="shared" si="179"/>
        <v>10576.5</v>
      </c>
      <c r="AC56" s="96">
        <f t="shared" si="168"/>
        <v>3566.2</v>
      </c>
      <c r="AD56" s="95">
        <f>RCF!C$13</f>
        <v>12.34</v>
      </c>
      <c r="AE56" s="92">
        <f t="shared" si="180"/>
        <v>5884.2</v>
      </c>
      <c r="AF56" s="92">
        <f t="shared" si="180"/>
        <v>7489</v>
      </c>
      <c r="AG56" s="92">
        <f t="shared" si="180"/>
        <v>10698.6</v>
      </c>
      <c r="AH56" s="96">
        <f t="shared" si="169"/>
        <v>3600.9</v>
      </c>
      <c r="AI56" s="95">
        <f>RCF!C$31</f>
        <v>12.46</v>
      </c>
      <c r="AJ56" s="96">
        <f t="shared" si="170"/>
        <v>0</v>
      </c>
      <c r="AK56" s="95"/>
      <c r="AL56" s="96">
        <f t="shared" si="171"/>
        <v>3706.4</v>
      </c>
      <c r="AM56" s="95">
        <f>RCF!C$33</f>
        <v>12.824999999999999</v>
      </c>
      <c r="AN56" s="92">
        <f t="shared" si="172"/>
        <v>5559.6</v>
      </c>
      <c r="AO56" s="96">
        <f t="shared" si="173"/>
        <v>3733.8</v>
      </c>
      <c r="AP56" s="95">
        <f>RCF!C$35</f>
        <v>12.92</v>
      </c>
      <c r="AQ56" s="92">
        <f t="shared" si="174"/>
        <v>4480.5</v>
      </c>
      <c r="AR56" s="92">
        <f t="shared" si="174"/>
        <v>5040.6000000000004</v>
      </c>
      <c r="AS56" s="96">
        <f t="shared" si="175"/>
        <v>3788.7</v>
      </c>
      <c r="AT56" s="95">
        <f>RCF!C$37</f>
        <v>13.11</v>
      </c>
      <c r="AU56" s="96">
        <f t="shared" si="176"/>
        <v>3713.6</v>
      </c>
      <c r="AV56" s="95">
        <f>RCF!C$39</f>
        <v>12.85</v>
      </c>
      <c r="AW56" s="96">
        <f t="shared" si="177"/>
        <v>3665</v>
      </c>
      <c r="AX56" s="95">
        <f>RCF!C$41</f>
        <v>12.682</v>
      </c>
    </row>
    <row r="57" spans="1:50" s="114" customFormat="1" x14ac:dyDescent="0.2">
      <c r="A57" s="113" t="s">
        <v>79</v>
      </c>
      <c r="B57" s="94" t="s">
        <v>80</v>
      </c>
      <c r="C57" s="86">
        <v>127</v>
      </c>
      <c r="D57" s="86">
        <f t="shared" si="137"/>
        <v>5547.2</v>
      </c>
      <c r="E57" s="95">
        <f>RCF!C$43</f>
        <v>43.679000000000002</v>
      </c>
      <c r="F57" s="96">
        <f t="shared" si="160"/>
        <v>1595.5</v>
      </c>
      <c r="G57" s="95">
        <f>RCF!C$5</f>
        <v>12.563000000000001</v>
      </c>
      <c r="H57" s="96">
        <f t="shared" si="161"/>
        <v>1595.5</v>
      </c>
      <c r="I57" s="95">
        <f t="shared" si="162"/>
        <v>12.563000000000001</v>
      </c>
      <c r="J57" s="97">
        <f t="shared" si="163"/>
        <v>1755.1</v>
      </c>
      <c r="K57" s="97">
        <f t="shared" si="163"/>
        <v>2153.9</v>
      </c>
      <c r="L57" s="97">
        <f t="shared" si="163"/>
        <v>2393.3000000000002</v>
      </c>
      <c r="M57" s="97">
        <f t="shared" si="163"/>
        <v>3191</v>
      </c>
      <c r="N57" s="97">
        <f t="shared" si="163"/>
        <v>3430.3</v>
      </c>
      <c r="O57" s="96">
        <f t="shared" si="164"/>
        <v>1565.9</v>
      </c>
      <c r="P57" s="95">
        <f>RCF!C$7</f>
        <v>12.33</v>
      </c>
      <c r="Q57" s="97">
        <f t="shared" si="178"/>
        <v>2035.6</v>
      </c>
      <c r="R57" s="97">
        <f t="shared" si="178"/>
        <v>2348.8000000000002</v>
      </c>
      <c r="S57" s="96">
        <f t="shared" si="165"/>
        <v>1549.2</v>
      </c>
      <c r="T57" s="95">
        <f>RCF!C$9</f>
        <v>12.199</v>
      </c>
      <c r="U57" s="96">
        <f t="shared" si="166"/>
        <v>1549.2</v>
      </c>
      <c r="V57" s="95">
        <f t="shared" si="167"/>
        <v>12.199</v>
      </c>
      <c r="W57" s="97">
        <f t="shared" si="179"/>
        <v>1704.1</v>
      </c>
      <c r="X57" s="97">
        <f t="shared" si="179"/>
        <v>2122.4</v>
      </c>
      <c r="Y57" s="97">
        <f t="shared" si="179"/>
        <v>2509.6999999999998</v>
      </c>
      <c r="Z57" s="97">
        <f t="shared" si="179"/>
        <v>2277.3000000000002</v>
      </c>
      <c r="AA57" s="97">
        <f t="shared" si="179"/>
        <v>3361.7</v>
      </c>
      <c r="AB57" s="97">
        <f t="shared" si="179"/>
        <v>4647.6000000000004</v>
      </c>
      <c r="AC57" s="96">
        <f t="shared" si="168"/>
        <v>1567.1</v>
      </c>
      <c r="AD57" s="95">
        <f>RCF!C$13</f>
        <v>12.34</v>
      </c>
      <c r="AE57" s="92">
        <f t="shared" si="180"/>
        <v>2585.6999999999998</v>
      </c>
      <c r="AF57" s="92">
        <f t="shared" si="180"/>
        <v>3290.9</v>
      </c>
      <c r="AG57" s="92">
        <f t="shared" si="180"/>
        <v>4701.3</v>
      </c>
      <c r="AH57" s="96">
        <f t="shared" si="169"/>
        <v>1582.4</v>
      </c>
      <c r="AI57" s="95">
        <f>RCF!C$31</f>
        <v>12.46</v>
      </c>
      <c r="AJ57" s="96">
        <f t="shared" si="170"/>
        <v>0</v>
      </c>
      <c r="AK57" s="95"/>
      <c r="AL57" s="96">
        <f t="shared" si="171"/>
        <v>1628.7</v>
      </c>
      <c r="AM57" s="95">
        <f>RCF!C$33</f>
        <v>12.824999999999999</v>
      </c>
      <c r="AN57" s="92">
        <f t="shared" si="172"/>
        <v>2443</v>
      </c>
      <c r="AO57" s="96">
        <f t="shared" si="173"/>
        <v>1640.8</v>
      </c>
      <c r="AP57" s="95">
        <f>RCF!C$35</f>
        <v>12.92</v>
      </c>
      <c r="AQ57" s="92">
        <f t="shared" si="174"/>
        <v>1968.9</v>
      </c>
      <c r="AR57" s="92">
        <f t="shared" si="174"/>
        <v>2215</v>
      </c>
      <c r="AS57" s="96">
        <f t="shared" si="175"/>
        <v>1664.9</v>
      </c>
      <c r="AT57" s="95">
        <f>RCF!C$37</f>
        <v>13.11</v>
      </c>
      <c r="AU57" s="96">
        <f t="shared" si="176"/>
        <v>1631.9</v>
      </c>
      <c r="AV57" s="95">
        <f>RCF!C$39</f>
        <v>12.85</v>
      </c>
      <c r="AW57" s="96">
        <f t="shared" si="177"/>
        <v>1610.6</v>
      </c>
      <c r="AX57" s="95">
        <f>RCF!C$41</f>
        <v>12.682</v>
      </c>
    </row>
    <row r="58" spans="1:50" s="114" customFormat="1" ht="25.5" x14ac:dyDescent="0.2">
      <c r="A58" s="115" t="s">
        <v>81</v>
      </c>
      <c r="B58" s="94" t="s">
        <v>82</v>
      </c>
      <c r="C58" s="88">
        <v>96.9</v>
      </c>
      <c r="D58" s="86">
        <f t="shared" si="137"/>
        <v>4232.5</v>
      </c>
      <c r="E58" s="95">
        <f>RCF!C$43</f>
        <v>43.679000000000002</v>
      </c>
      <c r="F58" s="96">
        <f t="shared" si="160"/>
        <v>1217.3</v>
      </c>
      <c r="G58" s="95">
        <f>RCF!C$5</f>
        <v>12.563000000000001</v>
      </c>
      <c r="H58" s="96">
        <f t="shared" si="161"/>
        <v>1217.3</v>
      </c>
      <c r="I58" s="95">
        <f t="shared" si="162"/>
        <v>12.563000000000001</v>
      </c>
      <c r="J58" s="97">
        <f t="shared" si="163"/>
        <v>1339.1</v>
      </c>
      <c r="K58" s="97">
        <f t="shared" si="163"/>
        <v>1643.4</v>
      </c>
      <c r="L58" s="97">
        <f t="shared" si="163"/>
        <v>1826</v>
      </c>
      <c r="M58" s="97">
        <f t="shared" si="163"/>
        <v>2434.6999999999998</v>
      </c>
      <c r="N58" s="97">
        <f t="shared" si="163"/>
        <v>2617.3000000000002</v>
      </c>
      <c r="O58" s="96">
        <f t="shared" si="164"/>
        <v>1194.7</v>
      </c>
      <c r="P58" s="95">
        <f>RCF!C$7</f>
        <v>12.33</v>
      </c>
      <c r="Q58" s="97">
        <f t="shared" si="178"/>
        <v>1553.1</v>
      </c>
      <c r="R58" s="97">
        <f t="shared" si="178"/>
        <v>1792</v>
      </c>
      <c r="S58" s="96">
        <f t="shared" si="165"/>
        <v>1182</v>
      </c>
      <c r="T58" s="95">
        <f>RCF!C$9</f>
        <v>12.199</v>
      </c>
      <c r="U58" s="96">
        <f t="shared" si="166"/>
        <v>1182</v>
      </c>
      <c r="V58" s="95">
        <f t="shared" si="167"/>
        <v>12.199</v>
      </c>
      <c r="W58" s="97">
        <f t="shared" si="179"/>
        <v>1300.2</v>
      </c>
      <c r="X58" s="97">
        <f t="shared" si="179"/>
        <v>1619.3</v>
      </c>
      <c r="Y58" s="97">
        <f t="shared" si="179"/>
        <v>1914.8</v>
      </c>
      <c r="Z58" s="97">
        <f t="shared" si="179"/>
        <v>1737.5</v>
      </c>
      <c r="AA58" s="97">
        <f t="shared" si="179"/>
        <v>2564.9</v>
      </c>
      <c r="AB58" s="97">
        <f t="shared" si="179"/>
        <v>3546</v>
      </c>
      <c r="AC58" s="96">
        <f t="shared" si="168"/>
        <v>1195.7</v>
      </c>
      <c r="AD58" s="95">
        <f>RCF!C$13</f>
        <v>12.34</v>
      </c>
      <c r="AE58" s="92">
        <f t="shared" si="180"/>
        <v>1972.9</v>
      </c>
      <c r="AF58" s="92">
        <f t="shared" si="180"/>
        <v>2511</v>
      </c>
      <c r="AG58" s="92">
        <f t="shared" si="180"/>
        <v>3587.1</v>
      </c>
      <c r="AH58" s="96">
        <f t="shared" si="169"/>
        <v>1207.3</v>
      </c>
      <c r="AI58" s="95">
        <f>RCF!C$31</f>
        <v>12.46</v>
      </c>
      <c r="AJ58" s="96">
        <f t="shared" si="170"/>
        <v>0</v>
      </c>
      <c r="AK58" s="95"/>
      <c r="AL58" s="96">
        <f t="shared" si="171"/>
        <v>1242.7</v>
      </c>
      <c r="AM58" s="95">
        <f>RCF!C$33</f>
        <v>12.824999999999999</v>
      </c>
      <c r="AN58" s="92">
        <f t="shared" si="172"/>
        <v>1864</v>
      </c>
      <c r="AO58" s="96">
        <f t="shared" si="173"/>
        <v>1251.9000000000001</v>
      </c>
      <c r="AP58" s="95">
        <f>RCF!C$35</f>
        <v>12.92</v>
      </c>
      <c r="AQ58" s="92">
        <f t="shared" si="174"/>
        <v>1502.2</v>
      </c>
      <c r="AR58" s="92">
        <f t="shared" si="174"/>
        <v>1690</v>
      </c>
      <c r="AS58" s="96">
        <f t="shared" si="175"/>
        <v>1270.3</v>
      </c>
      <c r="AT58" s="95">
        <f>RCF!C$37</f>
        <v>13.11</v>
      </c>
      <c r="AU58" s="96">
        <f t="shared" si="176"/>
        <v>1245.0999999999999</v>
      </c>
      <c r="AV58" s="95">
        <f>RCF!C$39</f>
        <v>12.85</v>
      </c>
      <c r="AW58" s="96">
        <f t="shared" si="177"/>
        <v>1228.8</v>
      </c>
      <c r="AX58" s="95">
        <f>RCF!C$41</f>
        <v>12.682</v>
      </c>
    </row>
    <row r="59" spans="1:50" s="114" customFormat="1" x14ac:dyDescent="0.2">
      <c r="A59" s="115" t="s">
        <v>83</v>
      </c>
      <c r="B59" s="116" t="s">
        <v>84</v>
      </c>
      <c r="C59" s="88">
        <v>53</v>
      </c>
      <c r="D59" s="86">
        <f t="shared" si="137"/>
        <v>2315</v>
      </c>
      <c r="E59" s="95">
        <f>RCF!C$43</f>
        <v>43.679000000000002</v>
      </c>
      <c r="F59" s="96">
        <f t="shared" si="160"/>
        <v>665.8</v>
      </c>
      <c r="G59" s="95">
        <f>RCF!C$5</f>
        <v>12.563000000000001</v>
      </c>
      <c r="H59" s="96">
        <f t="shared" si="161"/>
        <v>665.8</v>
      </c>
      <c r="I59" s="95">
        <f t="shared" si="162"/>
        <v>12.563000000000001</v>
      </c>
      <c r="J59" s="97">
        <f t="shared" si="163"/>
        <v>732.4</v>
      </c>
      <c r="K59" s="97">
        <f t="shared" si="163"/>
        <v>898.9</v>
      </c>
      <c r="L59" s="97">
        <f t="shared" si="163"/>
        <v>998.8</v>
      </c>
      <c r="M59" s="97">
        <f t="shared" si="163"/>
        <v>1331.7</v>
      </c>
      <c r="N59" s="97">
        <f t="shared" si="163"/>
        <v>1431.6</v>
      </c>
      <c r="O59" s="96">
        <f t="shared" si="164"/>
        <v>653.4</v>
      </c>
      <c r="P59" s="95">
        <f>RCF!C$7</f>
        <v>12.33</v>
      </c>
      <c r="Q59" s="97">
        <f t="shared" si="178"/>
        <v>849.4</v>
      </c>
      <c r="R59" s="97">
        <f t="shared" si="178"/>
        <v>980.1</v>
      </c>
      <c r="S59" s="96">
        <f t="shared" si="165"/>
        <v>646.5</v>
      </c>
      <c r="T59" s="95">
        <f>RCF!C$9</f>
        <v>12.199</v>
      </c>
      <c r="U59" s="96">
        <f t="shared" si="166"/>
        <v>646.5</v>
      </c>
      <c r="V59" s="95">
        <f t="shared" si="167"/>
        <v>12.199</v>
      </c>
      <c r="W59" s="97">
        <f t="shared" si="179"/>
        <v>711.1</v>
      </c>
      <c r="X59" s="97">
        <f t="shared" si="179"/>
        <v>885.7</v>
      </c>
      <c r="Y59" s="97">
        <f t="shared" si="179"/>
        <v>1047.3</v>
      </c>
      <c r="Z59" s="97">
        <f t="shared" si="179"/>
        <v>950.3</v>
      </c>
      <c r="AA59" s="97">
        <f t="shared" si="179"/>
        <v>1402.9</v>
      </c>
      <c r="AB59" s="97">
        <f t="shared" si="179"/>
        <v>1939.5</v>
      </c>
      <c r="AC59" s="96">
        <f t="shared" si="168"/>
        <v>654</v>
      </c>
      <c r="AD59" s="95">
        <f>RCF!C$13</f>
        <v>12.34</v>
      </c>
      <c r="AE59" s="92">
        <f t="shared" si="180"/>
        <v>1079.0999999999999</v>
      </c>
      <c r="AF59" s="92">
        <f t="shared" si="180"/>
        <v>1373.4</v>
      </c>
      <c r="AG59" s="92">
        <f t="shared" si="180"/>
        <v>1962</v>
      </c>
      <c r="AH59" s="96">
        <f t="shared" si="169"/>
        <v>660.3</v>
      </c>
      <c r="AI59" s="95">
        <f>RCF!C$31</f>
        <v>12.46</v>
      </c>
      <c r="AJ59" s="96">
        <f t="shared" si="170"/>
        <v>0</v>
      </c>
      <c r="AK59" s="95"/>
      <c r="AL59" s="96">
        <f t="shared" si="171"/>
        <v>679.7</v>
      </c>
      <c r="AM59" s="95">
        <f>RCF!C$33</f>
        <v>12.824999999999999</v>
      </c>
      <c r="AN59" s="92">
        <f t="shared" si="172"/>
        <v>1019.5</v>
      </c>
      <c r="AO59" s="96">
        <f t="shared" si="173"/>
        <v>684.7</v>
      </c>
      <c r="AP59" s="95">
        <f>RCF!C$35</f>
        <v>12.92</v>
      </c>
      <c r="AQ59" s="92">
        <f t="shared" si="174"/>
        <v>821.6</v>
      </c>
      <c r="AR59" s="92">
        <f t="shared" si="174"/>
        <v>924.3</v>
      </c>
      <c r="AS59" s="96">
        <f t="shared" si="175"/>
        <v>694.8</v>
      </c>
      <c r="AT59" s="95">
        <f>RCF!C$37</f>
        <v>13.11</v>
      </c>
      <c r="AU59" s="96">
        <f t="shared" si="176"/>
        <v>681</v>
      </c>
      <c r="AV59" s="95">
        <f>RCF!C$39</f>
        <v>12.85</v>
      </c>
      <c r="AW59" s="96">
        <f t="shared" si="177"/>
        <v>672.1</v>
      </c>
      <c r="AX59" s="95">
        <f>RCF!C$41</f>
        <v>12.682</v>
      </c>
    </row>
    <row r="60" spans="1:50" s="114" customFormat="1" x14ac:dyDescent="0.2">
      <c r="A60" s="115" t="s">
        <v>85</v>
      </c>
      <c r="B60" s="94" t="s">
        <v>86</v>
      </c>
      <c r="C60" s="88">
        <v>150</v>
      </c>
      <c r="D60" s="86">
        <f t="shared" si="137"/>
        <v>6551.9</v>
      </c>
      <c r="E60" s="95">
        <f>RCF!C$43</f>
        <v>43.679000000000002</v>
      </c>
      <c r="F60" s="96">
        <f t="shared" si="160"/>
        <v>1884.4</v>
      </c>
      <c r="G60" s="95">
        <f>RCF!C$5</f>
        <v>12.563000000000001</v>
      </c>
      <c r="H60" s="96">
        <f t="shared" si="161"/>
        <v>1884.4</v>
      </c>
      <c r="I60" s="95">
        <f t="shared" si="162"/>
        <v>12.563000000000001</v>
      </c>
      <c r="J60" s="97">
        <f t="shared" si="163"/>
        <v>2072.9</v>
      </c>
      <c r="K60" s="97">
        <f t="shared" si="163"/>
        <v>2544</v>
      </c>
      <c r="L60" s="97">
        <f t="shared" si="163"/>
        <v>2826.7</v>
      </c>
      <c r="M60" s="97">
        <f t="shared" si="163"/>
        <v>3768.9</v>
      </c>
      <c r="N60" s="97">
        <f t="shared" si="163"/>
        <v>4051.6</v>
      </c>
      <c r="O60" s="96">
        <f t="shared" si="164"/>
        <v>1849.5</v>
      </c>
      <c r="P60" s="95">
        <f>RCF!C$7</f>
        <v>12.33</v>
      </c>
      <c r="Q60" s="97">
        <f t="shared" si="178"/>
        <v>2404.3000000000002</v>
      </c>
      <c r="R60" s="97">
        <f t="shared" si="178"/>
        <v>2774.2</v>
      </c>
      <c r="S60" s="96">
        <f t="shared" si="165"/>
        <v>1829.8</v>
      </c>
      <c r="T60" s="95">
        <f>RCF!C$9</f>
        <v>12.199</v>
      </c>
      <c r="U60" s="96">
        <f t="shared" si="166"/>
        <v>1829.8</v>
      </c>
      <c r="V60" s="95">
        <f t="shared" si="167"/>
        <v>12.199</v>
      </c>
      <c r="W60" s="97">
        <f t="shared" si="179"/>
        <v>2012.7</v>
      </c>
      <c r="X60" s="97">
        <f t="shared" si="179"/>
        <v>2506.8000000000002</v>
      </c>
      <c r="Y60" s="97">
        <f t="shared" si="179"/>
        <v>2964.2</v>
      </c>
      <c r="Z60" s="97">
        <f t="shared" si="179"/>
        <v>2689.8</v>
      </c>
      <c r="AA60" s="97">
        <f t="shared" si="179"/>
        <v>3970.6</v>
      </c>
      <c r="AB60" s="97">
        <f t="shared" si="179"/>
        <v>5489.4</v>
      </c>
      <c r="AC60" s="96">
        <f t="shared" si="168"/>
        <v>1851</v>
      </c>
      <c r="AD60" s="95">
        <f>RCF!C$13</f>
        <v>12.34</v>
      </c>
      <c r="AE60" s="92">
        <f t="shared" si="180"/>
        <v>3054.2</v>
      </c>
      <c r="AF60" s="92">
        <f t="shared" si="180"/>
        <v>3887.1</v>
      </c>
      <c r="AG60" s="92">
        <f t="shared" si="180"/>
        <v>5553</v>
      </c>
      <c r="AH60" s="96">
        <f t="shared" si="169"/>
        <v>1869</v>
      </c>
      <c r="AI60" s="95">
        <f>RCF!C$31</f>
        <v>12.46</v>
      </c>
      <c r="AJ60" s="96">
        <f t="shared" si="170"/>
        <v>0</v>
      </c>
      <c r="AK60" s="95"/>
      <c r="AL60" s="96">
        <f t="shared" si="171"/>
        <v>1923.7</v>
      </c>
      <c r="AM60" s="95">
        <f>RCF!C$33</f>
        <v>12.824999999999999</v>
      </c>
      <c r="AN60" s="92">
        <f t="shared" si="172"/>
        <v>2885.5</v>
      </c>
      <c r="AO60" s="96">
        <f t="shared" si="173"/>
        <v>1938</v>
      </c>
      <c r="AP60" s="95">
        <f>RCF!C$35</f>
        <v>12.92</v>
      </c>
      <c r="AQ60" s="92">
        <f t="shared" si="174"/>
        <v>2325.6</v>
      </c>
      <c r="AR60" s="92">
        <f t="shared" si="174"/>
        <v>2616.3000000000002</v>
      </c>
      <c r="AS60" s="96">
        <f t="shared" si="175"/>
        <v>1966.5</v>
      </c>
      <c r="AT60" s="95">
        <f>RCF!C$37</f>
        <v>13.11</v>
      </c>
      <c r="AU60" s="96">
        <f t="shared" si="176"/>
        <v>1927.5</v>
      </c>
      <c r="AV60" s="95">
        <f>RCF!C$39</f>
        <v>12.85</v>
      </c>
      <c r="AW60" s="96">
        <f t="shared" si="177"/>
        <v>1902.3</v>
      </c>
      <c r="AX60" s="95">
        <f>RCF!C$41</f>
        <v>12.682</v>
      </c>
    </row>
    <row r="61" spans="1:50" s="114" customFormat="1" ht="25.5" x14ac:dyDescent="0.2">
      <c r="A61" s="115" t="s">
        <v>87</v>
      </c>
      <c r="B61" s="116" t="s">
        <v>88</v>
      </c>
      <c r="C61" s="88">
        <v>116.3</v>
      </c>
      <c r="D61" s="86">
        <f t="shared" ref="D61:D78" si="181">ROUND(E61*C61,1)</f>
        <v>5079.8999999999996</v>
      </c>
      <c r="E61" s="95">
        <f>RCF!C$43</f>
        <v>43.679000000000002</v>
      </c>
      <c r="F61" s="96">
        <f t="shared" si="160"/>
        <v>1461</v>
      </c>
      <c r="G61" s="95">
        <f>RCF!C$5</f>
        <v>12.563000000000001</v>
      </c>
      <c r="H61" s="96">
        <f t="shared" si="161"/>
        <v>1461</v>
      </c>
      <c r="I61" s="95">
        <f t="shared" si="162"/>
        <v>12.563000000000001</v>
      </c>
      <c r="J61" s="97">
        <f t="shared" si="163"/>
        <v>1607.2</v>
      </c>
      <c r="K61" s="97">
        <f t="shared" si="163"/>
        <v>1972.5</v>
      </c>
      <c r="L61" s="97">
        <f t="shared" si="163"/>
        <v>2191.6</v>
      </c>
      <c r="M61" s="97">
        <f t="shared" si="163"/>
        <v>2922.2</v>
      </c>
      <c r="N61" s="97">
        <f t="shared" si="163"/>
        <v>3141.3</v>
      </c>
      <c r="O61" s="96">
        <f t="shared" si="164"/>
        <v>1433.9</v>
      </c>
      <c r="P61" s="95">
        <f>RCF!C$7</f>
        <v>12.33</v>
      </c>
      <c r="Q61" s="97">
        <f t="shared" si="178"/>
        <v>1864</v>
      </c>
      <c r="R61" s="97">
        <f t="shared" si="178"/>
        <v>2150.8000000000002</v>
      </c>
      <c r="S61" s="96">
        <f t="shared" si="165"/>
        <v>1418.7</v>
      </c>
      <c r="T61" s="95">
        <f>RCF!C$9</f>
        <v>12.199</v>
      </c>
      <c r="U61" s="96">
        <f t="shared" si="166"/>
        <v>1418.7</v>
      </c>
      <c r="V61" s="95">
        <f t="shared" si="167"/>
        <v>12.199</v>
      </c>
      <c r="W61" s="97">
        <f t="shared" si="179"/>
        <v>1560.5</v>
      </c>
      <c r="X61" s="97">
        <f t="shared" si="179"/>
        <v>1943.6</v>
      </c>
      <c r="Y61" s="97">
        <f t="shared" si="179"/>
        <v>2298.1999999999998</v>
      </c>
      <c r="Z61" s="97">
        <f t="shared" si="179"/>
        <v>2085.4</v>
      </c>
      <c r="AA61" s="97">
        <f t="shared" si="179"/>
        <v>3078.5</v>
      </c>
      <c r="AB61" s="97">
        <f t="shared" si="179"/>
        <v>4256.1000000000004</v>
      </c>
      <c r="AC61" s="96">
        <f t="shared" si="168"/>
        <v>1435.1</v>
      </c>
      <c r="AD61" s="95">
        <f>RCF!C$13</f>
        <v>12.34</v>
      </c>
      <c r="AE61" s="92">
        <f t="shared" si="180"/>
        <v>2367.9</v>
      </c>
      <c r="AF61" s="92">
        <f t="shared" si="180"/>
        <v>3013.7</v>
      </c>
      <c r="AG61" s="92">
        <f t="shared" si="180"/>
        <v>4305.3</v>
      </c>
      <c r="AH61" s="96">
        <f t="shared" si="169"/>
        <v>1449</v>
      </c>
      <c r="AI61" s="95">
        <f>RCF!C$31</f>
        <v>12.46</v>
      </c>
      <c r="AJ61" s="96">
        <f t="shared" si="170"/>
        <v>0</v>
      </c>
      <c r="AK61" s="95"/>
      <c r="AL61" s="96">
        <f t="shared" si="171"/>
        <v>1491.5</v>
      </c>
      <c r="AM61" s="95">
        <f>RCF!C$33</f>
        <v>12.824999999999999</v>
      </c>
      <c r="AN61" s="92">
        <f t="shared" si="172"/>
        <v>2237.1999999999998</v>
      </c>
      <c r="AO61" s="96">
        <f t="shared" si="173"/>
        <v>1502.5</v>
      </c>
      <c r="AP61" s="95">
        <f>RCF!C$35</f>
        <v>12.92</v>
      </c>
      <c r="AQ61" s="92">
        <f t="shared" si="174"/>
        <v>1803</v>
      </c>
      <c r="AR61" s="92">
        <f t="shared" si="174"/>
        <v>2028.3</v>
      </c>
      <c r="AS61" s="96">
        <f t="shared" si="175"/>
        <v>1524.6</v>
      </c>
      <c r="AT61" s="95">
        <f>RCF!C$37</f>
        <v>13.11</v>
      </c>
      <c r="AU61" s="96">
        <f t="shared" si="176"/>
        <v>1494.4</v>
      </c>
      <c r="AV61" s="95">
        <f>RCF!C$39</f>
        <v>12.85</v>
      </c>
      <c r="AW61" s="96">
        <f t="shared" si="177"/>
        <v>1474.9</v>
      </c>
      <c r="AX61" s="95">
        <f>RCF!C$41</f>
        <v>12.682</v>
      </c>
    </row>
    <row r="62" spans="1:50" s="114" customFormat="1" x14ac:dyDescent="0.2">
      <c r="A62" s="115" t="s">
        <v>89</v>
      </c>
      <c r="B62" s="116" t="s">
        <v>90</v>
      </c>
      <c r="C62" s="88">
        <v>47</v>
      </c>
      <c r="D62" s="86">
        <f t="shared" si="181"/>
        <v>2052.9</v>
      </c>
      <c r="E62" s="95">
        <f>RCF!C$43</f>
        <v>43.679000000000002</v>
      </c>
      <c r="F62" s="96">
        <f t="shared" si="160"/>
        <v>590.4</v>
      </c>
      <c r="G62" s="95">
        <f>RCF!C$5</f>
        <v>12.563000000000001</v>
      </c>
      <c r="H62" s="96">
        <f t="shared" si="161"/>
        <v>590.4</v>
      </c>
      <c r="I62" s="95">
        <f t="shared" si="162"/>
        <v>12.563000000000001</v>
      </c>
      <c r="J62" s="97">
        <f t="shared" si="163"/>
        <v>649.5</v>
      </c>
      <c r="K62" s="97">
        <f t="shared" si="163"/>
        <v>797.1</v>
      </c>
      <c r="L62" s="97">
        <f t="shared" si="163"/>
        <v>885.7</v>
      </c>
      <c r="M62" s="97">
        <f t="shared" si="163"/>
        <v>1180.9000000000001</v>
      </c>
      <c r="N62" s="97">
        <f t="shared" si="163"/>
        <v>1269.5</v>
      </c>
      <c r="O62" s="96">
        <f t="shared" si="164"/>
        <v>579.5</v>
      </c>
      <c r="P62" s="95">
        <f>RCF!C$7</f>
        <v>12.33</v>
      </c>
      <c r="Q62" s="97">
        <f t="shared" si="178"/>
        <v>753.3</v>
      </c>
      <c r="R62" s="97">
        <f t="shared" si="178"/>
        <v>869.2</v>
      </c>
      <c r="S62" s="96">
        <f t="shared" si="165"/>
        <v>573.29999999999995</v>
      </c>
      <c r="T62" s="95">
        <f>RCF!C$9</f>
        <v>12.199</v>
      </c>
      <c r="U62" s="96">
        <f t="shared" si="166"/>
        <v>573.29999999999995</v>
      </c>
      <c r="V62" s="95">
        <f t="shared" si="167"/>
        <v>12.199</v>
      </c>
      <c r="W62" s="97">
        <f t="shared" si="179"/>
        <v>630.6</v>
      </c>
      <c r="X62" s="97">
        <f t="shared" si="179"/>
        <v>785.4</v>
      </c>
      <c r="Y62" s="97">
        <f t="shared" si="179"/>
        <v>928.7</v>
      </c>
      <c r="Z62" s="97">
        <f t="shared" si="179"/>
        <v>842.7</v>
      </c>
      <c r="AA62" s="97">
        <f t="shared" si="179"/>
        <v>1244</v>
      </c>
      <c r="AB62" s="97">
        <f t="shared" si="179"/>
        <v>1719.9</v>
      </c>
      <c r="AC62" s="96">
        <f t="shared" si="168"/>
        <v>579.9</v>
      </c>
      <c r="AD62" s="95">
        <f>RCF!C$13</f>
        <v>12.34</v>
      </c>
      <c r="AE62" s="92">
        <f t="shared" si="180"/>
        <v>956.8</v>
      </c>
      <c r="AF62" s="92">
        <f t="shared" si="180"/>
        <v>1217.8</v>
      </c>
      <c r="AG62" s="92">
        <f t="shared" si="180"/>
        <v>1739.7</v>
      </c>
      <c r="AH62" s="96">
        <f t="shared" si="169"/>
        <v>585.6</v>
      </c>
      <c r="AI62" s="95">
        <f>RCF!C$31</f>
        <v>12.46</v>
      </c>
      <c r="AJ62" s="96">
        <f t="shared" si="170"/>
        <v>0</v>
      </c>
      <c r="AK62" s="95"/>
      <c r="AL62" s="96">
        <f t="shared" si="171"/>
        <v>602.70000000000005</v>
      </c>
      <c r="AM62" s="95">
        <f>RCF!C$33</f>
        <v>12.824999999999999</v>
      </c>
      <c r="AN62" s="92">
        <f t="shared" si="172"/>
        <v>904</v>
      </c>
      <c r="AO62" s="96">
        <f t="shared" si="173"/>
        <v>607.20000000000005</v>
      </c>
      <c r="AP62" s="95">
        <f>RCF!C$35</f>
        <v>12.92</v>
      </c>
      <c r="AQ62" s="92">
        <f t="shared" si="174"/>
        <v>728.6</v>
      </c>
      <c r="AR62" s="92">
        <f t="shared" si="174"/>
        <v>819.7</v>
      </c>
      <c r="AS62" s="96">
        <f t="shared" si="175"/>
        <v>616.1</v>
      </c>
      <c r="AT62" s="95">
        <f>RCF!C$37</f>
        <v>13.11</v>
      </c>
      <c r="AU62" s="96">
        <f t="shared" si="176"/>
        <v>603.9</v>
      </c>
      <c r="AV62" s="95">
        <f>RCF!C$39</f>
        <v>12.85</v>
      </c>
      <c r="AW62" s="96">
        <f t="shared" si="177"/>
        <v>596</v>
      </c>
      <c r="AX62" s="95">
        <f>RCF!C$41</f>
        <v>12.682</v>
      </c>
    </row>
    <row r="63" spans="1:50" s="114" customFormat="1" x14ac:dyDescent="0.2">
      <c r="A63" s="115" t="s">
        <v>91</v>
      </c>
      <c r="B63" s="116" t="s">
        <v>92</v>
      </c>
      <c r="C63" s="88">
        <v>20.399999999999999</v>
      </c>
      <c r="D63" s="86">
        <f t="shared" si="181"/>
        <v>891.1</v>
      </c>
      <c r="E63" s="95">
        <f>RCF!C$43</f>
        <v>43.679000000000002</v>
      </c>
      <c r="F63" s="96">
        <f t="shared" si="160"/>
        <v>256.2</v>
      </c>
      <c r="G63" s="95">
        <f>RCF!C$5</f>
        <v>12.563000000000001</v>
      </c>
      <c r="H63" s="96">
        <f t="shared" si="161"/>
        <v>256.2</v>
      </c>
      <c r="I63" s="95">
        <f t="shared" si="162"/>
        <v>12.563000000000001</v>
      </c>
      <c r="J63" s="97">
        <f t="shared" si="163"/>
        <v>281.89999999999998</v>
      </c>
      <c r="K63" s="97">
        <f t="shared" si="163"/>
        <v>346</v>
      </c>
      <c r="L63" s="97">
        <f t="shared" si="163"/>
        <v>384.4</v>
      </c>
      <c r="M63" s="97">
        <f t="shared" si="163"/>
        <v>512.6</v>
      </c>
      <c r="N63" s="97">
        <f t="shared" si="163"/>
        <v>551</v>
      </c>
      <c r="O63" s="96">
        <f t="shared" si="164"/>
        <v>251.5</v>
      </c>
      <c r="P63" s="95">
        <f>RCF!C$7</f>
        <v>12.33</v>
      </c>
      <c r="Q63" s="97">
        <f t="shared" si="178"/>
        <v>326.89999999999998</v>
      </c>
      <c r="R63" s="97">
        <f t="shared" si="178"/>
        <v>377.2</v>
      </c>
      <c r="S63" s="96">
        <f t="shared" si="165"/>
        <v>248.8</v>
      </c>
      <c r="T63" s="95">
        <f>RCF!C$9</f>
        <v>12.199</v>
      </c>
      <c r="U63" s="96">
        <f t="shared" si="166"/>
        <v>248.8</v>
      </c>
      <c r="V63" s="95">
        <f t="shared" si="167"/>
        <v>12.199</v>
      </c>
      <c r="W63" s="97">
        <f t="shared" si="179"/>
        <v>273.60000000000002</v>
      </c>
      <c r="X63" s="97">
        <f t="shared" si="179"/>
        <v>340.8</v>
      </c>
      <c r="Y63" s="97">
        <f t="shared" si="179"/>
        <v>403</v>
      </c>
      <c r="Z63" s="97">
        <f t="shared" si="179"/>
        <v>365.7</v>
      </c>
      <c r="AA63" s="97">
        <f t="shared" si="179"/>
        <v>539.79999999999995</v>
      </c>
      <c r="AB63" s="97">
        <f t="shared" si="179"/>
        <v>746.4</v>
      </c>
      <c r="AC63" s="96">
        <f t="shared" si="168"/>
        <v>251.7</v>
      </c>
      <c r="AD63" s="95">
        <f>RCF!C$13</f>
        <v>12.34</v>
      </c>
      <c r="AE63" s="92">
        <f t="shared" si="180"/>
        <v>415.3</v>
      </c>
      <c r="AF63" s="92">
        <f t="shared" si="180"/>
        <v>528.6</v>
      </c>
      <c r="AG63" s="92">
        <f t="shared" si="180"/>
        <v>755.1</v>
      </c>
      <c r="AH63" s="96">
        <f t="shared" si="169"/>
        <v>254.1</v>
      </c>
      <c r="AI63" s="95">
        <f>RCF!C$31</f>
        <v>12.46</v>
      </c>
      <c r="AJ63" s="96">
        <f t="shared" si="170"/>
        <v>0</v>
      </c>
      <c r="AK63" s="95"/>
      <c r="AL63" s="96">
        <f t="shared" si="171"/>
        <v>261.60000000000002</v>
      </c>
      <c r="AM63" s="95">
        <f>RCF!C$33</f>
        <v>12.824999999999999</v>
      </c>
      <c r="AN63" s="92">
        <f t="shared" si="172"/>
        <v>392.4</v>
      </c>
      <c r="AO63" s="96">
        <f t="shared" si="173"/>
        <v>263.5</v>
      </c>
      <c r="AP63" s="95">
        <f>RCF!C$35</f>
        <v>12.92</v>
      </c>
      <c r="AQ63" s="92">
        <f t="shared" si="174"/>
        <v>316.2</v>
      </c>
      <c r="AR63" s="92">
        <f t="shared" si="174"/>
        <v>355.7</v>
      </c>
      <c r="AS63" s="96">
        <f t="shared" si="175"/>
        <v>267.39999999999998</v>
      </c>
      <c r="AT63" s="95">
        <f>RCF!C$37</f>
        <v>13.11</v>
      </c>
      <c r="AU63" s="96">
        <f t="shared" si="176"/>
        <v>262.10000000000002</v>
      </c>
      <c r="AV63" s="95">
        <f>RCF!C$39</f>
        <v>12.85</v>
      </c>
      <c r="AW63" s="96">
        <f t="shared" si="177"/>
        <v>258.7</v>
      </c>
      <c r="AX63" s="95">
        <f>RCF!C$41</f>
        <v>12.682</v>
      </c>
    </row>
    <row r="64" spans="1:50" s="114" customFormat="1" x14ac:dyDescent="0.2">
      <c r="A64" s="115" t="s">
        <v>93</v>
      </c>
      <c r="B64" s="116" t="s">
        <v>94</v>
      </c>
      <c r="C64" s="88">
        <v>111.5</v>
      </c>
      <c r="D64" s="86">
        <f t="shared" si="181"/>
        <v>4870.2</v>
      </c>
      <c r="E64" s="95">
        <f>RCF!C$43</f>
        <v>43.679000000000002</v>
      </c>
      <c r="F64" s="96">
        <f t="shared" si="160"/>
        <v>1400.7</v>
      </c>
      <c r="G64" s="95">
        <f>RCF!C$5</f>
        <v>12.563000000000001</v>
      </c>
      <c r="H64" s="96">
        <f t="shared" si="161"/>
        <v>1400.7</v>
      </c>
      <c r="I64" s="95">
        <f t="shared" si="162"/>
        <v>12.563000000000001</v>
      </c>
      <c r="J64" s="97">
        <f t="shared" si="163"/>
        <v>1540.9</v>
      </c>
      <c r="K64" s="97">
        <f t="shared" si="163"/>
        <v>1891</v>
      </c>
      <c r="L64" s="97">
        <f t="shared" si="163"/>
        <v>2101.1999999999998</v>
      </c>
      <c r="M64" s="97">
        <f t="shared" si="163"/>
        <v>2801.5</v>
      </c>
      <c r="N64" s="97">
        <f t="shared" si="163"/>
        <v>3011.7</v>
      </c>
      <c r="O64" s="96">
        <f t="shared" si="164"/>
        <v>1374.7</v>
      </c>
      <c r="P64" s="95">
        <f>RCF!C$7</f>
        <v>12.33</v>
      </c>
      <c r="Q64" s="97">
        <f t="shared" si="178"/>
        <v>1787.1</v>
      </c>
      <c r="R64" s="97">
        <f t="shared" si="178"/>
        <v>2062</v>
      </c>
      <c r="S64" s="96">
        <f t="shared" si="165"/>
        <v>1360.1</v>
      </c>
      <c r="T64" s="95">
        <f>RCF!C$9</f>
        <v>12.199</v>
      </c>
      <c r="U64" s="96">
        <f t="shared" si="166"/>
        <v>1360.1</v>
      </c>
      <c r="V64" s="95">
        <f t="shared" si="167"/>
        <v>12.199</v>
      </c>
      <c r="W64" s="97">
        <f t="shared" si="179"/>
        <v>1496.1</v>
      </c>
      <c r="X64" s="97">
        <f t="shared" si="179"/>
        <v>1863.3</v>
      </c>
      <c r="Y64" s="97">
        <f t="shared" si="179"/>
        <v>2203.3000000000002</v>
      </c>
      <c r="Z64" s="97">
        <f t="shared" si="179"/>
        <v>1999.3</v>
      </c>
      <c r="AA64" s="97">
        <f t="shared" si="179"/>
        <v>2951.4</v>
      </c>
      <c r="AB64" s="97">
        <f t="shared" si="179"/>
        <v>4080.3</v>
      </c>
      <c r="AC64" s="96">
        <f t="shared" si="168"/>
        <v>1375.9</v>
      </c>
      <c r="AD64" s="95">
        <f>RCF!C$13</f>
        <v>12.34</v>
      </c>
      <c r="AE64" s="92">
        <f t="shared" si="180"/>
        <v>2270.1999999999998</v>
      </c>
      <c r="AF64" s="92">
        <f t="shared" si="180"/>
        <v>2889.4</v>
      </c>
      <c r="AG64" s="92">
        <f t="shared" si="180"/>
        <v>4127.7</v>
      </c>
      <c r="AH64" s="96">
        <f t="shared" si="169"/>
        <v>1389.2</v>
      </c>
      <c r="AI64" s="95">
        <f>RCF!C$31</f>
        <v>12.46</v>
      </c>
      <c r="AJ64" s="96">
        <f t="shared" si="170"/>
        <v>0</v>
      </c>
      <c r="AK64" s="95"/>
      <c r="AL64" s="96">
        <f t="shared" si="171"/>
        <v>1429.9</v>
      </c>
      <c r="AM64" s="95">
        <f>RCF!C$33</f>
        <v>12.824999999999999</v>
      </c>
      <c r="AN64" s="92">
        <f t="shared" si="172"/>
        <v>2144.8000000000002</v>
      </c>
      <c r="AO64" s="96">
        <f t="shared" si="173"/>
        <v>1440.5</v>
      </c>
      <c r="AP64" s="95">
        <f>RCF!C$35</f>
        <v>12.92</v>
      </c>
      <c r="AQ64" s="92">
        <f t="shared" si="174"/>
        <v>1728.6</v>
      </c>
      <c r="AR64" s="92">
        <f t="shared" si="174"/>
        <v>1944.6</v>
      </c>
      <c r="AS64" s="96">
        <f t="shared" si="175"/>
        <v>1461.7</v>
      </c>
      <c r="AT64" s="95">
        <f>RCF!C$37</f>
        <v>13.11</v>
      </c>
      <c r="AU64" s="96">
        <f t="shared" si="176"/>
        <v>1432.7</v>
      </c>
      <c r="AV64" s="95">
        <f>RCF!C$39</f>
        <v>12.85</v>
      </c>
      <c r="AW64" s="96">
        <f t="shared" si="177"/>
        <v>1414</v>
      </c>
      <c r="AX64" s="95">
        <f>RCF!C$41</f>
        <v>12.682</v>
      </c>
    </row>
    <row r="65" spans="1:50" s="114" customFormat="1" x14ac:dyDescent="0.2">
      <c r="A65" s="117" t="s">
        <v>122</v>
      </c>
      <c r="B65" s="94" t="s">
        <v>95</v>
      </c>
      <c r="C65" s="88">
        <v>12</v>
      </c>
      <c r="D65" s="118">
        <f t="shared" si="181"/>
        <v>152.19999999999999</v>
      </c>
      <c r="E65" s="119">
        <f t="shared" ref="E65:E71" si="182">AX65</f>
        <v>12.682</v>
      </c>
      <c r="F65" s="96">
        <f t="shared" si="160"/>
        <v>150.69999999999999</v>
      </c>
      <c r="G65" s="95">
        <f>RCF!C$5</f>
        <v>12.563000000000001</v>
      </c>
      <c r="H65" s="96">
        <f t="shared" si="161"/>
        <v>150.69999999999999</v>
      </c>
      <c r="I65" s="95">
        <f t="shared" si="162"/>
        <v>12.563000000000001</v>
      </c>
      <c r="J65" s="97">
        <f t="shared" si="163"/>
        <v>165.8</v>
      </c>
      <c r="K65" s="97">
        <f t="shared" si="163"/>
        <v>203.5</v>
      </c>
      <c r="L65" s="97">
        <f t="shared" si="163"/>
        <v>226.1</v>
      </c>
      <c r="M65" s="97">
        <f t="shared" si="163"/>
        <v>301.5</v>
      </c>
      <c r="N65" s="97">
        <f t="shared" si="163"/>
        <v>324.10000000000002</v>
      </c>
      <c r="O65" s="96">
        <f t="shared" si="164"/>
        <v>147.9</v>
      </c>
      <c r="P65" s="95">
        <f>RCF!C$7</f>
        <v>12.33</v>
      </c>
      <c r="Q65" s="97">
        <f t="shared" si="178"/>
        <v>192.2</v>
      </c>
      <c r="R65" s="97">
        <f t="shared" si="178"/>
        <v>221.8</v>
      </c>
      <c r="S65" s="96">
        <f t="shared" si="165"/>
        <v>146.30000000000001</v>
      </c>
      <c r="T65" s="95">
        <f>RCF!C$9</f>
        <v>12.199</v>
      </c>
      <c r="U65" s="96">
        <f t="shared" si="166"/>
        <v>146.30000000000001</v>
      </c>
      <c r="V65" s="95">
        <f t="shared" si="167"/>
        <v>12.199</v>
      </c>
      <c r="W65" s="97">
        <f t="shared" si="179"/>
        <v>160.9</v>
      </c>
      <c r="X65" s="97">
        <f t="shared" si="179"/>
        <v>200.4</v>
      </c>
      <c r="Y65" s="97">
        <f t="shared" si="179"/>
        <v>237</v>
      </c>
      <c r="Z65" s="97">
        <f t="shared" si="179"/>
        <v>215</v>
      </c>
      <c r="AA65" s="97">
        <f t="shared" si="179"/>
        <v>317.39999999999998</v>
      </c>
      <c r="AB65" s="97">
        <f t="shared" si="179"/>
        <v>438.9</v>
      </c>
      <c r="AC65" s="96">
        <f t="shared" si="168"/>
        <v>148</v>
      </c>
      <c r="AD65" s="95">
        <f>RCF!C$13</f>
        <v>12.34</v>
      </c>
      <c r="AE65" s="92">
        <f t="shared" si="180"/>
        <v>244.2</v>
      </c>
      <c r="AF65" s="92">
        <f t="shared" si="180"/>
        <v>310.8</v>
      </c>
      <c r="AG65" s="92">
        <f t="shared" si="180"/>
        <v>444</v>
      </c>
      <c r="AH65" s="96">
        <f t="shared" si="169"/>
        <v>149.5</v>
      </c>
      <c r="AI65" s="95">
        <f>RCF!C$31</f>
        <v>12.46</v>
      </c>
      <c r="AJ65" s="96">
        <f t="shared" si="170"/>
        <v>0</v>
      </c>
      <c r="AK65" s="95"/>
      <c r="AL65" s="96">
        <f t="shared" si="171"/>
        <v>153.9</v>
      </c>
      <c r="AM65" s="95">
        <f>RCF!C$33</f>
        <v>12.824999999999999</v>
      </c>
      <c r="AN65" s="92">
        <f t="shared" si="172"/>
        <v>230.8</v>
      </c>
      <c r="AO65" s="96">
        <f t="shared" si="173"/>
        <v>155</v>
      </c>
      <c r="AP65" s="95">
        <f>RCF!C$35</f>
        <v>12.92</v>
      </c>
      <c r="AQ65" s="92">
        <f t="shared" si="174"/>
        <v>186</v>
      </c>
      <c r="AR65" s="92">
        <f t="shared" si="174"/>
        <v>209.2</v>
      </c>
      <c r="AS65" s="96">
        <f t="shared" si="175"/>
        <v>157.30000000000001</v>
      </c>
      <c r="AT65" s="95">
        <f>RCF!C$37</f>
        <v>13.11</v>
      </c>
      <c r="AU65" s="96">
        <f t="shared" si="176"/>
        <v>154.19999999999999</v>
      </c>
      <c r="AV65" s="95">
        <f>RCF!C$39</f>
        <v>12.85</v>
      </c>
      <c r="AW65" s="96">
        <f t="shared" si="177"/>
        <v>152.1</v>
      </c>
      <c r="AX65" s="95">
        <f>RCF!C$41</f>
        <v>12.682</v>
      </c>
    </row>
    <row r="66" spans="1:50" s="114" customFormat="1" x14ac:dyDescent="0.2">
      <c r="A66" s="117" t="s">
        <v>123</v>
      </c>
      <c r="B66" s="116" t="s">
        <v>96</v>
      </c>
      <c r="C66" s="88">
        <v>284.13</v>
      </c>
      <c r="D66" s="118">
        <f t="shared" si="181"/>
        <v>3603.3</v>
      </c>
      <c r="E66" s="119">
        <f t="shared" si="182"/>
        <v>12.682</v>
      </c>
      <c r="F66" s="96">
        <f t="shared" si="160"/>
        <v>3569.5</v>
      </c>
      <c r="G66" s="95">
        <f>RCF!C$5</f>
        <v>12.563000000000001</v>
      </c>
      <c r="H66" s="96">
        <f t="shared" si="161"/>
        <v>3569.5</v>
      </c>
      <c r="I66" s="95">
        <f t="shared" si="162"/>
        <v>12.563000000000001</v>
      </c>
      <c r="J66" s="97">
        <f t="shared" si="163"/>
        <v>3926.5</v>
      </c>
      <c r="K66" s="97">
        <f t="shared" si="163"/>
        <v>4818.8999999999996</v>
      </c>
      <c r="L66" s="97">
        <f t="shared" si="163"/>
        <v>5354.3</v>
      </c>
      <c r="M66" s="97">
        <f t="shared" si="163"/>
        <v>7139.1</v>
      </c>
      <c r="N66" s="97">
        <f t="shared" si="163"/>
        <v>7674.5</v>
      </c>
      <c r="O66" s="96">
        <f t="shared" si="164"/>
        <v>3503.3</v>
      </c>
      <c r="P66" s="95">
        <f>RCF!C$7</f>
        <v>12.33</v>
      </c>
      <c r="Q66" s="97">
        <f t="shared" si="178"/>
        <v>4554.2</v>
      </c>
      <c r="R66" s="97">
        <f t="shared" si="178"/>
        <v>5254.9</v>
      </c>
      <c r="S66" s="96">
        <f t="shared" si="165"/>
        <v>3466.1</v>
      </c>
      <c r="T66" s="95">
        <f>RCF!C$9</f>
        <v>12.199</v>
      </c>
      <c r="U66" s="96">
        <f t="shared" si="166"/>
        <v>3466.1</v>
      </c>
      <c r="V66" s="95">
        <f t="shared" si="167"/>
        <v>12.199</v>
      </c>
      <c r="W66" s="97">
        <f t="shared" si="179"/>
        <v>3812.7</v>
      </c>
      <c r="X66" s="97">
        <f t="shared" si="179"/>
        <v>4748.5</v>
      </c>
      <c r="Y66" s="97">
        <f t="shared" si="179"/>
        <v>5615</v>
      </c>
      <c r="Z66" s="97">
        <f t="shared" si="179"/>
        <v>5095.1000000000004</v>
      </c>
      <c r="AA66" s="97">
        <f t="shared" si="179"/>
        <v>7521.4</v>
      </c>
      <c r="AB66" s="97">
        <f t="shared" si="179"/>
        <v>10398.299999999999</v>
      </c>
      <c r="AC66" s="96">
        <f t="shared" si="168"/>
        <v>3506.1</v>
      </c>
      <c r="AD66" s="95">
        <f>RCF!C$13</f>
        <v>12.34</v>
      </c>
      <c r="AE66" s="92">
        <f t="shared" si="180"/>
        <v>5785.1</v>
      </c>
      <c r="AF66" s="92">
        <f t="shared" si="180"/>
        <v>7362.8</v>
      </c>
      <c r="AG66" s="92">
        <f t="shared" si="180"/>
        <v>10518.3</v>
      </c>
      <c r="AH66" s="96">
        <f t="shared" si="169"/>
        <v>3540.2</v>
      </c>
      <c r="AI66" s="95">
        <f>RCF!C$31</f>
        <v>12.46</v>
      </c>
      <c r="AJ66" s="96">
        <f t="shared" si="170"/>
        <v>0</v>
      </c>
      <c r="AK66" s="95"/>
      <c r="AL66" s="96">
        <f t="shared" si="171"/>
        <v>3643.9</v>
      </c>
      <c r="AM66" s="95">
        <f>RCF!C$33</f>
        <v>12.824999999999999</v>
      </c>
      <c r="AN66" s="92">
        <f t="shared" si="172"/>
        <v>5465.8</v>
      </c>
      <c r="AO66" s="96">
        <f t="shared" si="173"/>
        <v>3670.9</v>
      </c>
      <c r="AP66" s="95">
        <f>RCF!C$35</f>
        <v>12.92</v>
      </c>
      <c r="AQ66" s="92">
        <f t="shared" si="174"/>
        <v>4405</v>
      </c>
      <c r="AR66" s="92">
        <f t="shared" si="174"/>
        <v>4955.7</v>
      </c>
      <c r="AS66" s="96">
        <f t="shared" si="175"/>
        <v>3724.9</v>
      </c>
      <c r="AT66" s="95">
        <f>RCF!C$37</f>
        <v>13.11</v>
      </c>
      <c r="AU66" s="96">
        <f t="shared" si="176"/>
        <v>3651</v>
      </c>
      <c r="AV66" s="95">
        <f>RCF!C$39</f>
        <v>12.85</v>
      </c>
      <c r="AW66" s="96">
        <f t="shared" si="177"/>
        <v>3603.3</v>
      </c>
      <c r="AX66" s="95">
        <f>RCF!C$41</f>
        <v>12.682</v>
      </c>
    </row>
    <row r="67" spans="1:50" s="114" customFormat="1" ht="28.15" customHeight="1" x14ac:dyDescent="0.2">
      <c r="A67" s="117" t="s">
        <v>124</v>
      </c>
      <c r="B67" s="94" t="s">
        <v>139</v>
      </c>
      <c r="C67" s="86">
        <v>109</v>
      </c>
      <c r="D67" s="118">
        <f t="shared" si="181"/>
        <v>1382.3</v>
      </c>
      <c r="E67" s="119">
        <f t="shared" si="182"/>
        <v>12.682</v>
      </c>
      <c r="F67" s="96">
        <f t="shared" si="160"/>
        <v>1369.3</v>
      </c>
      <c r="G67" s="95">
        <f>RCF!C$5</f>
        <v>12.563000000000001</v>
      </c>
      <c r="H67" s="96">
        <f t="shared" si="161"/>
        <v>1369.3</v>
      </c>
      <c r="I67" s="95">
        <f t="shared" si="162"/>
        <v>12.563000000000001</v>
      </c>
      <c r="J67" s="97">
        <f t="shared" si="163"/>
        <v>1506.3</v>
      </c>
      <c r="K67" s="97">
        <f t="shared" si="163"/>
        <v>1848.6</v>
      </c>
      <c r="L67" s="97">
        <f t="shared" si="163"/>
        <v>2054.1</v>
      </c>
      <c r="M67" s="97">
        <f t="shared" si="163"/>
        <v>2738.7</v>
      </c>
      <c r="N67" s="97">
        <f t="shared" si="163"/>
        <v>2944.1</v>
      </c>
      <c r="O67" s="96">
        <f t="shared" si="164"/>
        <v>1343.9</v>
      </c>
      <c r="P67" s="95">
        <f>RCF!C$7</f>
        <v>12.33</v>
      </c>
      <c r="Q67" s="97">
        <f t="shared" si="178"/>
        <v>1747</v>
      </c>
      <c r="R67" s="97">
        <f t="shared" si="178"/>
        <v>2015.8</v>
      </c>
      <c r="S67" s="96">
        <f t="shared" si="165"/>
        <v>1329.6</v>
      </c>
      <c r="T67" s="95">
        <f>RCF!C$9</f>
        <v>12.199</v>
      </c>
      <c r="U67" s="96">
        <f t="shared" si="166"/>
        <v>1329.6</v>
      </c>
      <c r="V67" s="95">
        <f t="shared" si="167"/>
        <v>12.199</v>
      </c>
      <c r="W67" s="97">
        <f t="shared" si="179"/>
        <v>1462.5</v>
      </c>
      <c r="X67" s="97">
        <f t="shared" si="179"/>
        <v>1821.5</v>
      </c>
      <c r="Y67" s="97">
        <f t="shared" si="179"/>
        <v>2153.9</v>
      </c>
      <c r="Z67" s="97">
        <f t="shared" si="179"/>
        <v>1954.5</v>
      </c>
      <c r="AA67" s="97">
        <f t="shared" si="179"/>
        <v>2885.2</v>
      </c>
      <c r="AB67" s="97">
        <f t="shared" si="179"/>
        <v>3988.8</v>
      </c>
      <c r="AC67" s="96">
        <f t="shared" si="168"/>
        <v>1345</v>
      </c>
      <c r="AD67" s="95">
        <f>RCF!C$13</f>
        <v>12.34</v>
      </c>
      <c r="AE67" s="92">
        <f t="shared" si="180"/>
        <v>2219.3000000000002</v>
      </c>
      <c r="AF67" s="92">
        <f t="shared" si="180"/>
        <v>2824.5</v>
      </c>
      <c r="AG67" s="92">
        <f t="shared" si="180"/>
        <v>4035</v>
      </c>
      <c r="AH67" s="96">
        <f t="shared" si="169"/>
        <v>1358.1</v>
      </c>
      <c r="AI67" s="95">
        <f>RCF!C$31</f>
        <v>12.46</v>
      </c>
      <c r="AJ67" s="96">
        <f t="shared" si="170"/>
        <v>0</v>
      </c>
      <c r="AK67" s="95"/>
      <c r="AL67" s="96">
        <f t="shared" si="171"/>
        <v>1397.9</v>
      </c>
      <c r="AM67" s="95">
        <f>RCF!C$33</f>
        <v>12.824999999999999</v>
      </c>
      <c r="AN67" s="92">
        <f t="shared" si="172"/>
        <v>2096.8000000000002</v>
      </c>
      <c r="AO67" s="96">
        <f t="shared" si="173"/>
        <v>1408.2</v>
      </c>
      <c r="AP67" s="95">
        <f>RCF!C$35</f>
        <v>12.92</v>
      </c>
      <c r="AQ67" s="92">
        <f t="shared" si="174"/>
        <v>1689.8</v>
      </c>
      <c r="AR67" s="92">
        <f t="shared" si="174"/>
        <v>1901</v>
      </c>
      <c r="AS67" s="96">
        <f t="shared" si="175"/>
        <v>1428.9</v>
      </c>
      <c r="AT67" s="95">
        <f>RCF!C$37</f>
        <v>13.11</v>
      </c>
      <c r="AU67" s="96">
        <f t="shared" si="176"/>
        <v>1400.6</v>
      </c>
      <c r="AV67" s="95">
        <f>RCF!C$39</f>
        <v>12.85</v>
      </c>
      <c r="AW67" s="96">
        <f t="shared" si="177"/>
        <v>1382.3</v>
      </c>
      <c r="AX67" s="95">
        <f>RCF!C$41</f>
        <v>12.682</v>
      </c>
    </row>
    <row r="68" spans="1:50" s="114" customFormat="1" x14ac:dyDescent="0.2">
      <c r="A68" s="117" t="s">
        <v>125</v>
      </c>
      <c r="B68" s="94" t="s">
        <v>97</v>
      </c>
      <c r="C68" s="86">
        <v>109</v>
      </c>
      <c r="D68" s="118">
        <f t="shared" si="181"/>
        <v>1382.3</v>
      </c>
      <c r="E68" s="119">
        <f t="shared" si="182"/>
        <v>12.682</v>
      </c>
      <c r="F68" s="96">
        <f t="shared" si="160"/>
        <v>1369.3</v>
      </c>
      <c r="G68" s="95">
        <f>RCF!C$5</f>
        <v>12.563000000000001</v>
      </c>
      <c r="H68" s="96">
        <f t="shared" si="161"/>
        <v>1369.3</v>
      </c>
      <c r="I68" s="95">
        <f t="shared" si="162"/>
        <v>12.563000000000001</v>
      </c>
      <c r="J68" s="97">
        <f t="shared" si="163"/>
        <v>1506.3</v>
      </c>
      <c r="K68" s="97">
        <f t="shared" si="163"/>
        <v>1848.6</v>
      </c>
      <c r="L68" s="97">
        <f t="shared" si="163"/>
        <v>2054.1</v>
      </c>
      <c r="M68" s="97">
        <f t="shared" si="163"/>
        <v>2738.7</v>
      </c>
      <c r="N68" s="97">
        <f t="shared" si="163"/>
        <v>2944.1</v>
      </c>
      <c r="O68" s="96">
        <f t="shared" si="164"/>
        <v>1343.9</v>
      </c>
      <c r="P68" s="95">
        <f>RCF!C$7</f>
        <v>12.33</v>
      </c>
      <c r="Q68" s="97">
        <f t="shared" si="178"/>
        <v>1747</v>
      </c>
      <c r="R68" s="97">
        <f t="shared" si="178"/>
        <v>2015.8</v>
      </c>
      <c r="S68" s="96">
        <f t="shared" si="165"/>
        <v>1329.6</v>
      </c>
      <c r="T68" s="95">
        <f>RCF!C$9</f>
        <v>12.199</v>
      </c>
      <c r="U68" s="96">
        <f t="shared" si="166"/>
        <v>1329.6</v>
      </c>
      <c r="V68" s="95">
        <f t="shared" si="167"/>
        <v>12.199</v>
      </c>
      <c r="W68" s="97">
        <f t="shared" si="179"/>
        <v>1462.5</v>
      </c>
      <c r="X68" s="97">
        <f t="shared" si="179"/>
        <v>1821.5</v>
      </c>
      <c r="Y68" s="97">
        <f t="shared" si="179"/>
        <v>2153.9</v>
      </c>
      <c r="Z68" s="97">
        <f t="shared" si="179"/>
        <v>1954.5</v>
      </c>
      <c r="AA68" s="97">
        <f t="shared" si="179"/>
        <v>2885.2</v>
      </c>
      <c r="AB68" s="97">
        <f t="shared" si="179"/>
        <v>3988.8</v>
      </c>
      <c r="AC68" s="96">
        <f t="shared" si="168"/>
        <v>1345</v>
      </c>
      <c r="AD68" s="95">
        <f>RCF!C$13</f>
        <v>12.34</v>
      </c>
      <c r="AE68" s="92">
        <f t="shared" si="180"/>
        <v>2219.3000000000002</v>
      </c>
      <c r="AF68" s="92">
        <f t="shared" si="180"/>
        <v>2824.5</v>
      </c>
      <c r="AG68" s="92">
        <f t="shared" si="180"/>
        <v>4035</v>
      </c>
      <c r="AH68" s="96">
        <f t="shared" si="169"/>
        <v>1358.1</v>
      </c>
      <c r="AI68" s="95">
        <f>RCF!C$31</f>
        <v>12.46</v>
      </c>
      <c r="AJ68" s="96">
        <f t="shared" si="170"/>
        <v>0</v>
      </c>
      <c r="AK68" s="95"/>
      <c r="AL68" s="96">
        <f t="shared" si="171"/>
        <v>1397.9</v>
      </c>
      <c r="AM68" s="95">
        <f>RCF!C$33</f>
        <v>12.824999999999999</v>
      </c>
      <c r="AN68" s="92">
        <f t="shared" si="172"/>
        <v>2096.8000000000002</v>
      </c>
      <c r="AO68" s="96">
        <f t="shared" si="173"/>
        <v>1408.2</v>
      </c>
      <c r="AP68" s="95">
        <f>RCF!C$35</f>
        <v>12.92</v>
      </c>
      <c r="AQ68" s="92">
        <f t="shared" si="174"/>
        <v>1689.8</v>
      </c>
      <c r="AR68" s="92">
        <f t="shared" si="174"/>
        <v>1901</v>
      </c>
      <c r="AS68" s="96">
        <f t="shared" si="175"/>
        <v>1428.9</v>
      </c>
      <c r="AT68" s="95">
        <f>RCF!C$37</f>
        <v>13.11</v>
      </c>
      <c r="AU68" s="96">
        <f t="shared" si="176"/>
        <v>1400.6</v>
      </c>
      <c r="AV68" s="95">
        <f>RCF!C$39</f>
        <v>12.85</v>
      </c>
      <c r="AW68" s="96">
        <f t="shared" si="177"/>
        <v>1382.3</v>
      </c>
      <c r="AX68" s="95">
        <f>RCF!C$41</f>
        <v>12.682</v>
      </c>
    </row>
    <row r="69" spans="1:50" s="114" customFormat="1" x14ac:dyDescent="0.2">
      <c r="A69" s="117" t="s">
        <v>126</v>
      </c>
      <c r="B69" s="116" t="s">
        <v>98</v>
      </c>
      <c r="C69" s="88">
        <v>120</v>
      </c>
      <c r="D69" s="118">
        <f t="shared" si="181"/>
        <v>1521.8</v>
      </c>
      <c r="E69" s="119">
        <f t="shared" si="182"/>
        <v>12.682</v>
      </c>
      <c r="F69" s="96">
        <f t="shared" si="160"/>
        <v>1507.5</v>
      </c>
      <c r="G69" s="95">
        <f>RCF!C$5</f>
        <v>12.563000000000001</v>
      </c>
      <c r="H69" s="96">
        <f t="shared" si="161"/>
        <v>1507.5</v>
      </c>
      <c r="I69" s="95">
        <f t="shared" si="162"/>
        <v>12.563000000000001</v>
      </c>
      <c r="J69" s="97">
        <f t="shared" si="163"/>
        <v>1658.3</v>
      </c>
      <c r="K69" s="97">
        <f t="shared" si="163"/>
        <v>2035.2</v>
      </c>
      <c r="L69" s="97">
        <f t="shared" si="163"/>
        <v>2261.3000000000002</v>
      </c>
      <c r="M69" s="97">
        <f t="shared" si="163"/>
        <v>3015.1</v>
      </c>
      <c r="N69" s="97">
        <f t="shared" si="163"/>
        <v>3241.3</v>
      </c>
      <c r="O69" s="96">
        <f t="shared" si="164"/>
        <v>1479.6</v>
      </c>
      <c r="P69" s="95">
        <f>RCF!C$7</f>
        <v>12.33</v>
      </c>
      <c r="Q69" s="97">
        <f t="shared" si="178"/>
        <v>1923.4</v>
      </c>
      <c r="R69" s="97">
        <f t="shared" si="178"/>
        <v>2219.4</v>
      </c>
      <c r="S69" s="96">
        <f t="shared" si="165"/>
        <v>1463.8</v>
      </c>
      <c r="T69" s="95">
        <f>RCF!C$9</f>
        <v>12.199</v>
      </c>
      <c r="U69" s="96">
        <f t="shared" si="166"/>
        <v>1463.8</v>
      </c>
      <c r="V69" s="95">
        <f t="shared" si="167"/>
        <v>12.199</v>
      </c>
      <c r="W69" s="97">
        <f t="shared" si="179"/>
        <v>1610.1</v>
      </c>
      <c r="X69" s="97">
        <f t="shared" si="179"/>
        <v>2005.4</v>
      </c>
      <c r="Y69" s="97">
        <f t="shared" si="179"/>
        <v>2371.3000000000002</v>
      </c>
      <c r="Z69" s="97">
        <f t="shared" si="179"/>
        <v>2151.6999999999998</v>
      </c>
      <c r="AA69" s="97">
        <f t="shared" si="179"/>
        <v>3176.4</v>
      </c>
      <c r="AB69" s="97">
        <f t="shared" si="179"/>
        <v>4391.3999999999996</v>
      </c>
      <c r="AC69" s="96">
        <f t="shared" si="168"/>
        <v>1480.8</v>
      </c>
      <c r="AD69" s="95">
        <f>RCF!C$13</f>
        <v>12.34</v>
      </c>
      <c r="AE69" s="92">
        <f t="shared" si="180"/>
        <v>2443.3000000000002</v>
      </c>
      <c r="AF69" s="92">
        <f t="shared" si="180"/>
        <v>3109.7</v>
      </c>
      <c r="AG69" s="92">
        <f t="shared" si="180"/>
        <v>4442.3999999999996</v>
      </c>
      <c r="AH69" s="96">
        <f t="shared" si="169"/>
        <v>1495.2</v>
      </c>
      <c r="AI69" s="95">
        <f>RCF!C$31</f>
        <v>12.46</v>
      </c>
      <c r="AJ69" s="96">
        <f t="shared" si="170"/>
        <v>0</v>
      </c>
      <c r="AK69" s="95"/>
      <c r="AL69" s="96">
        <f t="shared" si="171"/>
        <v>1539</v>
      </c>
      <c r="AM69" s="95">
        <f>RCF!C$33</f>
        <v>12.824999999999999</v>
      </c>
      <c r="AN69" s="92">
        <f t="shared" si="172"/>
        <v>2308.5</v>
      </c>
      <c r="AO69" s="96">
        <f t="shared" si="173"/>
        <v>1550.4</v>
      </c>
      <c r="AP69" s="95">
        <f>RCF!C$35</f>
        <v>12.92</v>
      </c>
      <c r="AQ69" s="92">
        <f t="shared" si="174"/>
        <v>1860.4</v>
      </c>
      <c r="AR69" s="92">
        <f t="shared" si="174"/>
        <v>2093</v>
      </c>
      <c r="AS69" s="96">
        <f t="shared" si="175"/>
        <v>1573.2</v>
      </c>
      <c r="AT69" s="95">
        <f>RCF!C$37</f>
        <v>13.11</v>
      </c>
      <c r="AU69" s="96">
        <f t="shared" si="176"/>
        <v>1542</v>
      </c>
      <c r="AV69" s="95">
        <f>RCF!C$39</f>
        <v>12.85</v>
      </c>
      <c r="AW69" s="96">
        <f t="shared" si="177"/>
        <v>1521.8</v>
      </c>
      <c r="AX69" s="95">
        <f>RCF!C$41</f>
        <v>12.682</v>
      </c>
    </row>
    <row r="70" spans="1:50" s="114" customFormat="1" x14ac:dyDescent="0.2">
      <c r="A70" s="117" t="s">
        <v>127</v>
      </c>
      <c r="B70" s="116" t="s">
        <v>100</v>
      </c>
      <c r="C70" s="88">
        <v>50</v>
      </c>
      <c r="D70" s="118">
        <f t="shared" si="181"/>
        <v>604.5</v>
      </c>
      <c r="E70" s="119">
        <f t="shared" si="182"/>
        <v>12.089</v>
      </c>
      <c r="F70" s="96">
        <f t="shared" ref="F70:H78" si="183">ROUNDDOWN($C70*G70,1)</f>
        <v>598.70000000000005</v>
      </c>
      <c r="G70" s="95">
        <f>RCF!F$5</f>
        <v>11.975</v>
      </c>
      <c r="H70" s="96">
        <f t="shared" si="183"/>
        <v>598.70000000000005</v>
      </c>
      <c r="I70" s="95">
        <f t="shared" si="162"/>
        <v>11.975</v>
      </c>
      <c r="J70" s="97">
        <f t="shared" ref="J70:N71" si="184">ROUND($C70*$I70*J$6,1)</f>
        <v>658.6</v>
      </c>
      <c r="K70" s="97">
        <f t="shared" si="184"/>
        <v>808.3</v>
      </c>
      <c r="L70" s="97">
        <f t="shared" si="184"/>
        <v>898.1</v>
      </c>
      <c r="M70" s="97">
        <f t="shared" si="184"/>
        <v>1197.5</v>
      </c>
      <c r="N70" s="97">
        <f t="shared" si="184"/>
        <v>1287.3</v>
      </c>
      <c r="O70" s="96">
        <f t="shared" si="164"/>
        <v>590</v>
      </c>
      <c r="P70" s="95">
        <f>RCF!F$7</f>
        <v>11.8</v>
      </c>
      <c r="Q70" s="97">
        <f t="shared" ref="Q70:R78" si="185">ROUNDDOWN($O70*Q$6,1)</f>
        <v>767</v>
      </c>
      <c r="R70" s="97">
        <f t="shared" si="185"/>
        <v>885</v>
      </c>
      <c r="S70" s="96">
        <f t="shared" ref="S70:S71" si="186">ROUNDDOWN($C70*T70,1)</f>
        <v>581.4</v>
      </c>
      <c r="T70" s="95">
        <f>RCF!F$9</f>
        <v>11.629</v>
      </c>
      <c r="U70" s="96">
        <f t="shared" ref="U70:U71" si="187">ROUNDDOWN($C70*V70,1)</f>
        <v>581.4</v>
      </c>
      <c r="V70" s="95">
        <f>T70</f>
        <v>11.629</v>
      </c>
      <c r="W70" s="97">
        <f t="shared" ref="W70:AB78" si="188">ROUNDDOWN($U70*W$6,1)</f>
        <v>639.5</v>
      </c>
      <c r="X70" s="97">
        <f t="shared" si="188"/>
        <v>796.5</v>
      </c>
      <c r="Y70" s="97">
        <f t="shared" si="188"/>
        <v>941.8</v>
      </c>
      <c r="Z70" s="97">
        <f t="shared" si="188"/>
        <v>854.6</v>
      </c>
      <c r="AA70" s="97">
        <f t="shared" si="188"/>
        <v>1261.5999999999999</v>
      </c>
      <c r="AB70" s="97">
        <f t="shared" si="188"/>
        <v>1744.2</v>
      </c>
      <c r="AC70" s="96">
        <f t="shared" ref="AC70:AC71" si="189">ROUNDDOWN($C70*AD70,1)</f>
        <v>589</v>
      </c>
      <c r="AD70" s="95">
        <f>RCF!F$13</f>
        <v>11.78</v>
      </c>
      <c r="AE70" s="92">
        <f t="shared" ref="AE70:AG78" si="190">ROUND($AC70*AE$6,1)</f>
        <v>971.9</v>
      </c>
      <c r="AF70" s="92">
        <f t="shared" si="190"/>
        <v>1236.9000000000001</v>
      </c>
      <c r="AG70" s="92">
        <f t="shared" si="190"/>
        <v>1767</v>
      </c>
      <c r="AH70" s="96">
        <f t="shared" ref="AH70:AH71" si="191">ROUNDDOWN($C70*AI70,1)</f>
        <v>593.79999999999995</v>
      </c>
      <c r="AI70" s="95">
        <f>RCF!F$31</f>
        <v>11.877000000000001</v>
      </c>
      <c r="AJ70" s="96">
        <f t="shared" ref="AJ70:AJ71" si="192">ROUNDDOWN($C70*AK70,1)</f>
        <v>0</v>
      </c>
      <c r="AK70" s="95"/>
      <c r="AL70" s="96">
        <f t="shared" si="171"/>
        <v>611.20000000000005</v>
      </c>
      <c r="AM70" s="95">
        <f>RCF!F$33</f>
        <v>12.225</v>
      </c>
      <c r="AN70" s="92">
        <f t="shared" ref="AN70:AN78" si="193">ROUNDDOWN($AL70*AN$6,1)</f>
        <v>916.8</v>
      </c>
      <c r="AO70" s="96">
        <f t="shared" si="173"/>
        <v>618.5</v>
      </c>
      <c r="AP70" s="95">
        <f>RCF!F$35</f>
        <v>12.37</v>
      </c>
      <c r="AQ70" s="92">
        <f t="shared" ref="AQ70:AR78" si="194">ROUNDDOWN($AO70*AQ$6,1)</f>
        <v>742.2</v>
      </c>
      <c r="AR70" s="92">
        <f t="shared" si="194"/>
        <v>834.9</v>
      </c>
      <c r="AS70" s="96">
        <f t="shared" si="175"/>
        <v>612.5</v>
      </c>
      <c r="AT70" s="95">
        <f>RCF!F$37</f>
        <v>12.25</v>
      </c>
      <c r="AU70" s="96">
        <f t="shared" si="176"/>
        <v>612.5</v>
      </c>
      <c r="AV70" s="95">
        <f>RCF!F$39</f>
        <v>12.25</v>
      </c>
      <c r="AW70" s="96">
        <f t="shared" si="177"/>
        <v>604.4</v>
      </c>
      <c r="AX70" s="95">
        <f>RCF!F$41</f>
        <v>12.089</v>
      </c>
    </row>
    <row r="71" spans="1:50" s="114" customFormat="1" ht="25.5" x14ac:dyDescent="0.2">
      <c r="A71" s="117" t="s">
        <v>128</v>
      </c>
      <c r="B71" s="94" t="s">
        <v>99</v>
      </c>
      <c r="C71" s="86">
        <v>50</v>
      </c>
      <c r="D71" s="118">
        <f t="shared" si="181"/>
        <v>604.5</v>
      </c>
      <c r="E71" s="119">
        <f t="shared" si="182"/>
        <v>12.089</v>
      </c>
      <c r="F71" s="96">
        <f t="shared" si="183"/>
        <v>598.70000000000005</v>
      </c>
      <c r="G71" s="95">
        <f>RCF!F$5</f>
        <v>11.975</v>
      </c>
      <c r="H71" s="96">
        <f t="shared" si="183"/>
        <v>598.70000000000005</v>
      </c>
      <c r="I71" s="95">
        <f t="shared" ref="I71" si="195">G71</f>
        <v>11.975</v>
      </c>
      <c r="J71" s="97">
        <f t="shared" si="184"/>
        <v>658.6</v>
      </c>
      <c r="K71" s="97">
        <f t="shared" si="184"/>
        <v>808.3</v>
      </c>
      <c r="L71" s="97">
        <f t="shared" si="184"/>
        <v>898.1</v>
      </c>
      <c r="M71" s="97">
        <f t="shared" si="184"/>
        <v>1197.5</v>
      </c>
      <c r="N71" s="97">
        <f t="shared" si="184"/>
        <v>1287.3</v>
      </c>
      <c r="O71" s="96">
        <f t="shared" si="164"/>
        <v>590</v>
      </c>
      <c r="P71" s="95">
        <f>RCF!F$7</f>
        <v>11.8</v>
      </c>
      <c r="Q71" s="97">
        <f t="shared" si="185"/>
        <v>767</v>
      </c>
      <c r="R71" s="97">
        <f t="shared" si="185"/>
        <v>885</v>
      </c>
      <c r="S71" s="96">
        <f t="shared" si="186"/>
        <v>581.4</v>
      </c>
      <c r="T71" s="95">
        <f>RCF!F$9</f>
        <v>11.629</v>
      </c>
      <c r="U71" s="96">
        <f t="shared" si="187"/>
        <v>581.4</v>
      </c>
      <c r="V71" s="95">
        <f>T71</f>
        <v>11.629</v>
      </c>
      <c r="W71" s="97">
        <f t="shared" si="188"/>
        <v>639.5</v>
      </c>
      <c r="X71" s="97">
        <f t="shared" si="188"/>
        <v>796.5</v>
      </c>
      <c r="Y71" s="97">
        <f t="shared" si="188"/>
        <v>941.8</v>
      </c>
      <c r="Z71" s="97">
        <f t="shared" si="188"/>
        <v>854.6</v>
      </c>
      <c r="AA71" s="97">
        <f t="shared" si="188"/>
        <v>1261.5999999999999</v>
      </c>
      <c r="AB71" s="97">
        <f t="shared" si="188"/>
        <v>1744.2</v>
      </c>
      <c r="AC71" s="96">
        <f t="shared" si="189"/>
        <v>589</v>
      </c>
      <c r="AD71" s="95">
        <f>RCF!F$13</f>
        <v>11.78</v>
      </c>
      <c r="AE71" s="92">
        <f t="shared" si="190"/>
        <v>971.9</v>
      </c>
      <c r="AF71" s="92">
        <f t="shared" si="190"/>
        <v>1236.9000000000001</v>
      </c>
      <c r="AG71" s="92">
        <f t="shared" si="190"/>
        <v>1767</v>
      </c>
      <c r="AH71" s="96">
        <f t="shared" si="191"/>
        <v>593.79999999999995</v>
      </c>
      <c r="AI71" s="95">
        <f>RCF!F$31</f>
        <v>11.877000000000001</v>
      </c>
      <c r="AJ71" s="96">
        <f t="shared" si="192"/>
        <v>0</v>
      </c>
      <c r="AK71" s="95"/>
      <c r="AL71" s="96">
        <f t="shared" si="171"/>
        <v>611.20000000000005</v>
      </c>
      <c r="AM71" s="95">
        <f>RCF!F$33</f>
        <v>12.225</v>
      </c>
      <c r="AN71" s="92">
        <f t="shared" si="193"/>
        <v>916.8</v>
      </c>
      <c r="AO71" s="96">
        <f t="shared" si="173"/>
        <v>618.5</v>
      </c>
      <c r="AP71" s="95">
        <f>RCF!F$35</f>
        <v>12.37</v>
      </c>
      <c r="AQ71" s="92">
        <f t="shared" si="194"/>
        <v>742.2</v>
      </c>
      <c r="AR71" s="92">
        <f t="shared" si="194"/>
        <v>834.9</v>
      </c>
      <c r="AS71" s="96">
        <f t="shared" si="175"/>
        <v>612.5</v>
      </c>
      <c r="AT71" s="95">
        <f>RCF!F$37</f>
        <v>12.25</v>
      </c>
      <c r="AU71" s="96">
        <f t="shared" si="176"/>
        <v>612.5</v>
      </c>
      <c r="AV71" s="95">
        <f>RCF!F$39</f>
        <v>12.25</v>
      </c>
      <c r="AW71" s="96">
        <f t="shared" si="177"/>
        <v>604.4</v>
      </c>
      <c r="AX71" s="95">
        <f>RCF!F$41</f>
        <v>12.089</v>
      </c>
    </row>
    <row r="72" spans="1:50" s="114" customFormat="1" x14ac:dyDescent="0.2">
      <c r="A72" s="113">
        <v>4980</v>
      </c>
      <c r="B72" s="94" t="s">
        <v>107</v>
      </c>
      <c r="C72" s="86">
        <v>274.8</v>
      </c>
      <c r="D72" s="86">
        <f t="shared" si="181"/>
        <v>12003</v>
      </c>
      <c r="E72" s="95">
        <f>RCF!C$43</f>
        <v>43.679000000000002</v>
      </c>
      <c r="F72" s="96">
        <f t="shared" si="183"/>
        <v>3452.3</v>
      </c>
      <c r="G72" s="95">
        <f>RCF!C$5</f>
        <v>12.563000000000001</v>
      </c>
      <c r="H72" s="96">
        <f t="shared" si="183"/>
        <v>3452.3</v>
      </c>
      <c r="I72" s="95">
        <f t="shared" ref="I72" si="196">G72</f>
        <v>12.563000000000001</v>
      </c>
      <c r="J72" s="97">
        <f t="shared" ref="J72:N76" si="197">ROUND($C72*$I72*J$6,1)</f>
        <v>3797.5</v>
      </c>
      <c r="K72" s="97">
        <f t="shared" si="197"/>
        <v>4660.6000000000004</v>
      </c>
      <c r="L72" s="97">
        <f t="shared" si="197"/>
        <v>5178.5</v>
      </c>
      <c r="M72" s="97">
        <f t="shared" si="197"/>
        <v>6904.6</v>
      </c>
      <c r="N72" s="97">
        <f t="shared" si="197"/>
        <v>7422.5</v>
      </c>
      <c r="O72" s="96">
        <f t="shared" ref="O72:O76" si="198">ROUNDDOWN($C72*P72,1)</f>
        <v>3388.2</v>
      </c>
      <c r="P72" s="95">
        <f>RCF!C$7</f>
        <v>12.33</v>
      </c>
      <c r="Q72" s="97">
        <f t="shared" si="185"/>
        <v>4404.6000000000004</v>
      </c>
      <c r="R72" s="97">
        <f t="shared" si="185"/>
        <v>5082.3</v>
      </c>
      <c r="S72" s="96">
        <f t="shared" ref="S72:S76" si="199">ROUNDDOWN($C72*T72,1)</f>
        <v>3352.2</v>
      </c>
      <c r="T72" s="95">
        <f>RCF!C$9</f>
        <v>12.199</v>
      </c>
      <c r="U72" s="96">
        <f t="shared" ref="U72:U76" si="200">ROUNDDOWN($C72*V72,1)</f>
        <v>3352.2</v>
      </c>
      <c r="V72" s="95">
        <f t="shared" ref="V72" si="201">T72</f>
        <v>12.199</v>
      </c>
      <c r="W72" s="97">
        <f t="shared" si="188"/>
        <v>3687.4</v>
      </c>
      <c r="X72" s="97">
        <f t="shared" si="188"/>
        <v>4592.5</v>
      </c>
      <c r="Y72" s="97">
        <f t="shared" si="188"/>
        <v>5430.5</v>
      </c>
      <c r="Z72" s="97">
        <f t="shared" si="188"/>
        <v>4927.7</v>
      </c>
      <c r="AA72" s="97">
        <f t="shared" si="188"/>
        <v>7274.2</v>
      </c>
      <c r="AB72" s="97">
        <f t="shared" si="188"/>
        <v>10056.6</v>
      </c>
      <c r="AC72" s="96">
        <f t="shared" ref="AC72:AC76" si="202">ROUNDDOWN($C72*AD72,1)</f>
        <v>3391</v>
      </c>
      <c r="AD72" s="95">
        <f>RCF!C$13</f>
        <v>12.34</v>
      </c>
      <c r="AE72" s="92">
        <f t="shared" si="190"/>
        <v>5595.2</v>
      </c>
      <c r="AF72" s="92">
        <f t="shared" si="190"/>
        <v>7121.1</v>
      </c>
      <c r="AG72" s="92">
        <f t="shared" si="190"/>
        <v>10173</v>
      </c>
      <c r="AH72" s="96">
        <f t="shared" ref="AH72:AH76" si="203">ROUNDDOWN($C72*AI72,1)</f>
        <v>3424</v>
      </c>
      <c r="AI72" s="95">
        <f>RCF!C$31</f>
        <v>12.46</v>
      </c>
      <c r="AJ72" s="96">
        <f t="shared" ref="AJ72:AJ76" si="204">ROUNDDOWN($C72*AK72,1)</f>
        <v>0</v>
      </c>
      <c r="AK72" s="95"/>
      <c r="AL72" s="96">
        <f t="shared" ref="AL72:AL76" si="205">ROUNDDOWN($C72*AM72,1)</f>
        <v>3524.3</v>
      </c>
      <c r="AM72" s="95">
        <f>RCF!C$33</f>
        <v>12.824999999999999</v>
      </c>
      <c r="AN72" s="92">
        <f t="shared" si="193"/>
        <v>5286.4</v>
      </c>
      <c r="AO72" s="96">
        <f t="shared" ref="AO72:AO76" si="206">ROUNDDOWN($C72*AP72,1)</f>
        <v>3550.4</v>
      </c>
      <c r="AP72" s="95">
        <f>RCF!C$35</f>
        <v>12.92</v>
      </c>
      <c r="AQ72" s="92">
        <f t="shared" si="194"/>
        <v>4260.3999999999996</v>
      </c>
      <c r="AR72" s="92">
        <f t="shared" si="194"/>
        <v>4793</v>
      </c>
      <c r="AS72" s="96">
        <f t="shared" ref="AS72:AS76" si="207">ROUNDDOWN($C72*AT72,1)</f>
        <v>3602.6</v>
      </c>
      <c r="AT72" s="95">
        <f>RCF!C$37</f>
        <v>13.11</v>
      </c>
      <c r="AU72" s="96">
        <f t="shared" ref="AU72:AU76" si="208">ROUNDDOWN($C72*AV72,1)</f>
        <v>3531.1</v>
      </c>
      <c r="AV72" s="95">
        <f>RCF!C$39</f>
        <v>12.85</v>
      </c>
      <c r="AW72" s="96">
        <f t="shared" ref="AW72:AW76" si="209">ROUNDDOWN($C72*AX72,1)</f>
        <v>3485</v>
      </c>
      <c r="AX72" s="95">
        <f>RCF!C$41</f>
        <v>12.682</v>
      </c>
    </row>
    <row r="73" spans="1:50" s="114" customFormat="1" x14ac:dyDescent="0.2">
      <c r="A73" s="115">
        <v>4981</v>
      </c>
      <c r="B73" s="94" t="s">
        <v>108</v>
      </c>
      <c r="C73" s="88"/>
      <c r="D73" s="86">
        <f t="shared" si="181"/>
        <v>0</v>
      </c>
      <c r="E73" s="95">
        <v>0</v>
      </c>
      <c r="F73" s="96">
        <f t="shared" si="183"/>
        <v>0</v>
      </c>
      <c r="G73" s="95"/>
      <c r="H73" s="96">
        <f t="shared" si="183"/>
        <v>0</v>
      </c>
      <c r="I73" s="86"/>
      <c r="J73" s="97">
        <f t="shared" ref="J73:N74" si="210">ROUND($C73*$I73*J$6,1)</f>
        <v>0</v>
      </c>
      <c r="K73" s="97">
        <f t="shared" si="210"/>
        <v>0</v>
      </c>
      <c r="L73" s="97">
        <f t="shared" si="210"/>
        <v>0</v>
      </c>
      <c r="M73" s="97">
        <f t="shared" si="210"/>
        <v>0</v>
      </c>
      <c r="N73" s="97">
        <f t="shared" si="210"/>
        <v>0</v>
      </c>
      <c r="O73" s="96">
        <f t="shared" ref="O73" si="211">ROUNDDOWN($C73*P73,1)</f>
        <v>0</v>
      </c>
      <c r="P73" s="85"/>
      <c r="Q73" s="97">
        <f t="shared" si="185"/>
        <v>0</v>
      </c>
      <c r="R73" s="97">
        <f t="shared" si="185"/>
        <v>0</v>
      </c>
      <c r="S73" s="96">
        <f t="shared" ref="S73" si="212">ROUNDDOWN($C73*T73,1)</f>
        <v>0</v>
      </c>
      <c r="T73" s="85"/>
      <c r="U73" s="96">
        <f t="shared" ref="U73" si="213">ROUNDDOWN($C73*V73,1)</f>
        <v>0</v>
      </c>
      <c r="V73" s="85"/>
      <c r="W73" s="97">
        <f t="shared" si="188"/>
        <v>0</v>
      </c>
      <c r="X73" s="97">
        <f t="shared" si="188"/>
        <v>0</v>
      </c>
      <c r="Y73" s="97">
        <f t="shared" si="188"/>
        <v>0</v>
      </c>
      <c r="Z73" s="97">
        <f t="shared" si="188"/>
        <v>0</v>
      </c>
      <c r="AA73" s="97">
        <f t="shared" si="188"/>
        <v>0</v>
      </c>
      <c r="AB73" s="97">
        <f t="shared" si="188"/>
        <v>0</v>
      </c>
      <c r="AC73" s="96">
        <f t="shared" ref="AC73" si="214">ROUNDDOWN($C73*AD73,1)</f>
        <v>0</v>
      </c>
      <c r="AD73" s="85"/>
      <c r="AE73" s="92">
        <f t="shared" si="190"/>
        <v>0</v>
      </c>
      <c r="AF73" s="92">
        <f t="shared" si="190"/>
        <v>0</v>
      </c>
      <c r="AG73" s="92">
        <f t="shared" si="190"/>
        <v>0</v>
      </c>
      <c r="AH73" s="96">
        <f t="shared" ref="AH73" si="215">ROUNDDOWN($C73*AI73,1)</f>
        <v>0</v>
      </c>
      <c r="AI73" s="95"/>
      <c r="AJ73" s="96">
        <f t="shared" ref="AJ73" si="216">ROUNDDOWN($C73*AK73,1)</f>
        <v>0</v>
      </c>
      <c r="AK73" s="95"/>
      <c r="AL73" s="96">
        <f t="shared" ref="AL73" si="217">ROUNDDOWN($C73*AM73,1)</f>
        <v>0</v>
      </c>
      <c r="AM73" s="95"/>
      <c r="AN73" s="92">
        <f t="shared" si="193"/>
        <v>0</v>
      </c>
      <c r="AO73" s="96">
        <f t="shared" ref="AO73" si="218">ROUNDDOWN($C73*AP73,1)</f>
        <v>0</v>
      </c>
      <c r="AP73" s="95"/>
      <c r="AQ73" s="92">
        <f t="shared" si="194"/>
        <v>0</v>
      </c>
      <c r="AR73" s="92">
        <f t="shared" si="194"/>
        <v>0</v>
      </c>
      <c r="AS73" s="96">
        <f t="shared" ref="AS73" si="219">ROUNDDOWN($C73*AT73,1)</f>
        <v>0</v>
      </c>
      <c r="AT73" s="95"/>
      <c r="AU73" s="96">
        <f t="shared" ref="AU73" si="220">ROUNDDOWN($C73*AV73,1)</f>
        <v>0</v>
      </c>
      <c r="AV73" s="95"/>
      <c r="AW73" s="96">
        <f t="shared" ref="AW73" si="221">ROUNDDOWN($C73*AX73,1)</f>
        <v>0</v>
      </c>
      <c r="AX73" s="95">
        <v>0</v>
      </c>
    </row>
    <row r="74" spans="1:50" s="114" customFormat="1" x14ac:dyDescent="0.2">
      <c r="A74" s="115">
        <v>4983</v>
      </c>
      <c r="B74" s="94" t="s">
        <v>109</v>
      </c>
      <c r="C74" s="88"/>
      <c r="D74" s="86">
        <f t="shared" si="181"/>
        <v>0</v>
      </c>
      <c r="E74" s="119">
        <f>AX74</f>
        <v>0</v>
      </c>
      <c r="F74" s="96">
        <f t="shared" si="183"/>
        <v>0</v>
      </c>
      <c r="G74" s="122"/>
      <c r="H74" s="96">
        <f t="shared" si="183"/>
        <v>0</v>
      </c>
      <c r="I74" s="86"/>
      <c r="J74" s="97">
        <f t="shared" si="210"/>
        <v>0</v>
      </c>
      <c r="K74" s="97">
        <f t="shared" si="210"/>
        <v>0</v>
      </c>
      <c r="L74" s="97">
        <f t="shared" si="210"/>
        <v>0</v>
      </c>
      <c r="M74" s="97">
        <f t="shared" si="210"/>
        <v>0</v>
      </c>
      <c r="N74" s="97">
        <f t="shared" si="210"/>
        <v>0</v>
      </c>
      <c r="O74" s="96">
        <f t="shared" ref="O74" si="222">ROUNDDOWN($C74*P74,1)</f>
        <v>0</v>
      </c>
      <c r="P74" s="85"/>
      <c r="Q74" s="97">
        <f t="shared" si="185"/>
        <v>0</v>
      </c>
      <c r="R74" s="97">
        <f t="shared" si="185"/>
        <v>0</v>
      </c>
      <c r="S74" s="96">
        <f t="shared" ref="S74" si="223">ROUNDDOWN($C74*T74,1)</f>
        <v>0</v>
      </c>
      <c r="T74" s="85"/>
      <c r="U74" s="96">
        <f t="shared" ref="U74" si="224">ROUNDDOWN($C74*V74,1)</f>
        <v>0</v>
      </c>
      <c r="V74" s="85"/>
      <c r="W74" s="97">
        <f t="shared" si="188"/>
        <v>0</v>
      </c>
      <c r="X74" s="97">
        <f t="shared" si="188"/>
        <v>0</v>
      </c>
      <c r="Y74" s="97">
        <f t="shared" si="188"/>
        <v>0</v>
      </c>
      <c r="Z74" s="97">
        <f t="shared" si="188"/>
        <v>0</v>
      </c>
      <c r="AA74" s="97">
        <f t="shared" si="188"/>
        <v>0</v>
      </c>
      <c r="AB74" s="97">
        <f t="shared" si="188"/>
        <v>0</v>
      </c>
      <c r="AC74" s="96">
        <f t="shared" ref="AC74" si="225">ROUNDDOWN($C74*AD74,1)</f>
        <v>0</v>
      </c>
      <c r="AD74" s="85"/>
      <c r="AE74" s="92">
        <f t="shared" si="190"/>
        <v>0</v>
      </c>
      <c r="AF74" s="92">
        <f t="shared" si="190"/>
        <v>0</v>
      </c>
      <c r="AG74" s="92">
        <f t="shared" si="190"/>
        <v>0</v>
      </c>
      <c r="AH74" s="96">
        <f t="shared" ref="AH74" si="226">ROUNDDOWN($C74*AI74,1)</f>
        <v>0</v>
      </c>
      <c r="AI74" s="95"/>
      <c r="AJ74" s="96">
        <f t="shared" ref="AJ74" si="227">ROUNDDOWN($C74*AK74,1)</f>
        <v>0</v>
      </c>
      <c r="AK74" s="95"/>
      <c r="AL74" s="96">
        <f t="shared" ref="AL74" si="228">ROUNDDOWN($C74*AM74,1)</f>
        <v>0</v>
      </c>
      <c r="AM74" s="95"/>
      <c r="AN74" s="92">
        <f t="shared" si="193"/>
        <v>0</v>
      </c>
      <c r="AO74" s="96">
        <f t="shared" ref="AO74" si="229">ROUNDDOWN($C74*AP74,1)</f>
        <v>0</v>
      </c>
      <c r="AP74" s="95"/>
      <c r="AQ74" s="92">
        <f t="shared" si="194"/>
        <v>0</v>
      </c>
      <c r="AR74" s="92">
        <f t="shared" si="194"/>
        <v>0</v>
      </c>
      <c r="AS74" s="96">
        <f t="shared" ref="AS74" si="230">ROUNDDOWN($C74*AT74,1)</f>
        <v>0</v>
      </c>
      <c r="AT74" s="95"/>
      <c r="AU74" s="96">
        <f t="shared" ref="AU74" si="231">ROUNDDOWN($C74*AV74,1)</f>
        <v>0</v>
      </c>
      <c r="AV74" s="95"/>
      <c r="AW74" s="96">
        <f t="shared" ref="AW74" si="232">ROUNDDOWN($C74*AX74,1)</f>
        <v>0</v>
      </c>
      <c r="AX74" s="95">
        <v>0</v>
      </c>
    </row>
    <row r="75" spans="1:50" s="114" customFormat="1" x14ac:dyDescent="0.2">
      <c r="A75" s="115">
        <v>4985</v>
      </c>
      <c r="B75" s="94" t="s">
        <v>110</v>
      </c>
      <c r="C75" s="88">
        <v>150</v>
      </c>
      <c r="D75" s="86">
        <f t="shared" si="181"/>
        <v>6551.9</v>
      </c>
      <c r="E75" s="95">
        <f>RCF!C$43</f>
        <v>43.679000000000002</v>
      </c>
      <c r="F75" s="96">
        <f t="shared" si="183"/>
        <v>1884.4</v>
      </c>
      <c r="G75" s="95">
        <f>RCF!C$5</f>
        <v>12.563000000000001</v>
      </c>
      <c r="H75" s="96">
        <f t="shared" si="183"/>
        <v>1884.4</v>
      </c>
      <c r="I75" s="95">
        <f t="shared" ref="I75" si="233">G75</f>
        <v>12.563000000000001</v>
      </c>
      <c r="J75" s="97">
        <f t="shared" si="197"/>
        <v>2072.9</v>
      </c>
      <c r="K75" s="97">
        <f t="shared" si="197"/>
        <v>2544</v>
      </c>
      <c r="L75" s="97">
        <f t="shared" si="197"/>
        <v>2826.7</v>
      </c>
      <c r="M75" s="97">
        <f t="shared" si="197"/>
        <v>3768.9</v>
      </c>
      <c r="N75" s="97">
        <f t="shared" si="197"/>
        <v>4051.6</v>
      </c>
      <c r="O75" s="96">
        <f t="shared" si="198"/>
        <v>1849.5</v>
      </c>
      <c r="P75" s="95">
        <f>RCF!C$7</f>
        <v>12.33</v>
      </c>
      <c r="Q75" s="97">
        <f t="shared" si="185"/>
        <v>2404.3000000000002</v>
      </c>
      <c r="R75" s="97">
        <f t="shared" si="185"/>
        <v>2774.2</v>
      </c>
      <c r="S75" s="96">
        <f t="shared" si="199"/>
        <v>1829.8</v>
      </c>
      <c r="T75" s="95">
        <f>RCF!C$9</f>
        <v>12.199</v>
      </c>
      <c r="U75" s="96">
        <f t="shared" si="200"/>
        <v>1829.8</v>
      </c>
      <c r="V75" s="95">
        <f t="shared" ref="V75" si="234">T75</f>
        <v>12.199</v>
      </c>
      <c r="W75" s="97">
        <f t="shared" si="188"/>
        <v>2012.7</v>
      </c>
      <c r="X75" s="97">
        <f t="shared" si="188"/>
        <v>2506.8000000000002</v>
      </c>
      <c r="Y75" s="97">
        <f t="shared" si="188"/>
        <v>2964.2</v>
      </c>
      <c r="Z75" s="97">
        <f t="shared" si="188"/>
        <v>2689.8</v>
      </c>
      <c r="AA75" s="97">
        <f t="shared" si="188"/>
        <v>3970.6</v>
      </c>
      <c r="AB75" s="97">
        <f t="shared" si="188"/>
        <v>5489.4</v>
      </c>
      <c r="AC75" s="96">
        <f t="shared" si="202"/>
        <v>1851</v>
      </c>
      <c r="AD75" s="95">
        <f>RCF!C$13</f>
        <v>12.34</v>
      </c>
      <c r="AE75" s="92">
        <f t="shared" si="190"/>
        <v>3054.2</v>
      </c>
      <c r="AF75" s="92">
        <f t="shared" si="190"/>
        <v>3887.1</v>
      </c>
      <c r="AG75" s="92">
        <f t="shared" si="190"/>
        <v>5553</v>
      </c>
      <c r="AH75" s="96">
        <f t="shared" si="203"/>
        <v>1869</v>
      </c>
      <c r="AI75" s="95">
        <f>RCF!C$31</f>
        <v>12.46</v>
      </c>
      <c r="AJ75" s="96">
        <f t="shared" si="204"/>
        <v>0</v>
      </c>
      <c r="AK75" s="95"/>
      <c r="AL75" s="96">
        <f t="shared" si="205"/>
        <v>1923.7</v>
      </c>
      <c r="AM75" s="95">
        <f>RCF!C$33</f>
        <v>12.824999999999999</v>
      </c>
      <c r="AN75" s="92">
        <f t="shared" si="193"/>
        <v>2885.5</v>
      </c>
      <c r="AO75" s="96">
        <f t="shared" si="206"/>
        <v>1938</v>
      </c>
      <c r="AP75" s="95">
        <f>RCF!C$35</f>
        <v>12.92</v>
      </c>
      <c r="AQ75" s="92">
        <f t="shared" si="194"/>
        <v>2325.6</v>
      </c>
      <c r="AR75" s="92">
        <f t="shared" si="194"/>
        <v>2616.3000000000002</v>
      </c>
      <c r="AS75" s="96">
        <f t="shared" si="207"/>
        <v>1966.5</v>
      </c>
      <c r="AT75" s="95">
        <f>RCF!C$37</f>
        <v>13.11</v>
      </c>
      <c r="AU75" s="96">
        <f t="shared" si="208"/>
        <v>1927.5</v>
      </c>
      <c r="AV75" s="95">
        <f>RCF!C$39</f>
        <v>12.85</v>
      </c>
      <c r="AW75" s="96">
        <f t="shared" si="209"/>
        <v>1902.3</v>
      </c>
      <c r="AX75" s="95">
        <f>RCF!C$41</f>
        <v>12.682</v>
      </c>
    </row>
    <row r="76" spans="1:50" s="114" customFormat="1" x14ac:dyDescent="0.2">
      <c r="A76" s="115">
        <v>4986</v>
      </c>
      <c r="B76" s="116" t="s">
        <v>111</v>
      </c>
      <c r="C76" s="88">
        <v>54</v>
      </c>
      <c r="D76" s="86">
        <f t="shared" si="181"/>
        <v>684.8</v>
      </c>
      <c r="E76" s="119">
        <f t="shared" ref="E76" si="235">AX76</f>
        <v>12.682</v>
      </c>
      <c r="F76" s="96">
        <f t="shared" si="183"/>
        <v>678.4</v>
      </c>
      <c r="G76" s="95">
        <f>RCF!C$5</f>
        <v>12.563000000000001</v>
      </c>
      <c r="H76" s="96">
        <f t="shared" si="183"/>
        <v>678.4</v>
      </c>
      <c r="I76" s="95">
        <f t="shared" ref="I76" si="236">G76</f>
        <v>12.563000000000001</v>
      </c>
      <c r="J76" s="97">
        <f t="shared" si="197"/>
        <v>746.2</v>
      </c>
      <c r="K76" s="97">
        <f t="shared" si="197"/>
        <v>915.8</v>
      </c>
      <c r="L76" s="97">
        <f t="shared" si="197"/>
        <v>1017.6</v>
      </c>
      <c r="M76" s="97">
        <f t="shared" si="197"/>
        <v>1356.8</v>
      </c>
      <c r="N76" s="97">
        <f t="shared" si="197"/>
        <v>1458.6</v>
      </c>
      <c r="O76" s="96">
        <f t="shared" si="198"/>
        <v>665.8</v>
      </c>
      <c r="P76" s="95">
        <f>RCF!C$7</f>
        <v>12.33</v>
      </c>
      <c r="Q76" s="97">
        <f t="shared" si="185"/>
        <v>865.5</v>
      </c>
      <c r="R76" s="97">
        <f t="shared" si="185"/>
        <v>998.7</v>
      </c>
      <c r="S76" s="96">
        <f t="shared" si="199"/>
        <v>658.7</v>
      </c>
      <c r="T76" s="95">
        <f>RCF!C$9</f>
        <v>12.199</v>
      </c>
      <c r="U76" s="96">
        <f t="shared" si="200"/>
        <v>658.7</v>
      </c>
      <c r="V76" s="95">
        <f t="shared" ref="V76" si="237">T76</f>
        <v>12.199</v>
      </c>
      <c r="W76" s="97">
        <f t="shared" si="188"/>
        <v>724.5</v>
      </c>
      <c r="X76" s="97">
        <f t="shared" si="188"/>
        <v>902.4</v>
      </c>
      <c r="Y76" s="97">
        <f t="shared" si="188"/>
        <v>1067</v>
      </c>
      <c r="Z76" s="97">
        <f t="shared" si="188"/>
        <v>968.2</v>
      </c>
      <c r="AA76" s="97">
        <f t="shared" si="188"/>
        <v>1429.3</v>
      </c>
      <c r="AB76" s="97">
        <f t="shared" si="188"/>
        <v>1976.1</v>
      </c>
      <c r="AC76" s="96">
        <f t="shared" si="202"/>
        <v>666.3</v>
      </c>
      <c r="AD76" s="95">
        <f>RCF!C$13</f>
        <v>12.34</v>
      </c>
      <c r="AE76" s="92">
        <f t="shared" si="190"/>
        <v>1099.4000000000001</v>
      </c>
      <c r="AF76" s="92">
        <f t="shared" si="190"/>
        <v>1399.2</v>
      </c>
      <c r="AG76" s="92">
        <f t="shared" si="190"/>
        <v>1998.9</v>
      </c>
      <c r="AH76" s="96">
        <f t="shared" si="203"/>
        <v>672.8</v>
      </c>
      <c r="AI76" s="95">
        <f>RCF!C$31</f>
        <v>12.46</v>
      </c>
      <c r="AJ76" s="96">
        <f t="shared" si="204"/>
        <v>0</v>
      </c>
      <c r="AK76" s="95"/>
      <c r="AL76" s="96">
        <f t="shared" si="205"/>
        <v>692.5</v>
      </c>
      <c r="AM76" s="95">
        <f>RCF!C$33</f>
        <v>12.824999999999999</v>
      </c>
      <c r="AN76" s="92">
        <f t="shared" si="193"/>
        <v>1038.7</v>
      </c>
      <c r="AO76" s="96">
        <f t="shared" si="206"/>
        <v>697.6</v>
      </c>
      <c r="AP76" s="95">
        <f>RCF!C$35</f>
        <v>12.92</v>
      </c>
      <c r="AQ76" s="92">
        <f t="shared" si="194"/>
        <v>837.1</v>
      </c>
      <c r="AR76" s="92">
        <f t="shared" si="194"/>
        <v>941.7</v>
      </c>
      <c r="AS76" s="96">
        <f t="shared" si="207"/>
        <v>707.9</v>
      </c>
      <c r="AT76" s="95">
        <f>RCF!C$37</f>
        <v>13.11</v>
      </c>
      <c r="AU76" s="96">
        <f t="shared" si="208"/>
        <v>693.9</v>
      </c>
      <c r="AV76" s="95">
        <f>RCF!C$39</f>
        <v>12.85</v>
      </c>
      <c r="AW76" s="96">
        <f t="shared" si="209"/>
        <v>684.8</v>
      </c>
      <c r="AX76" s="95">
        <f>RCF!C$41</f>
        <v>12.682</v>
      </c>
    </row>
    <row r="77" spans="1:50" s="114" customFormat="1" x14ac:dyDescent="0.2">
      <c r="A77" s="115">
        <v>4988</v>
      </c>
      <c r="B77" s="94" t="s">
        <v>112</v>
      </c>
      <c r="C77" s="86"/>
      <c r="D77" s="86">
        <f t="shared" si="181"/>
        <v>0</v>
      </c>
      <c r="E77" s="119">
        <v>0</v>
      </c>
      <c r="F77" s="96">
        <f t="shared" si="183"/>
        <v>0</v>
      </c>
      <c r="G77" s="122"/>
      <c r="H77" s="96">
        <f t="shared" si="183"/>
        <v>0</v>
      </c>
      <c r="I77" s="86"/>
      <c r="J77" s="97">
        <f t="shared" ref="J77:N78" si="238">ROUND($C77*$I77*J$6,1)</f>
        <v>0</v>
      </c>
      <c r="K77" s="97">
        <f t="shared" si="238"/>
        <v>0</v>
      </c>
      <c r="L77" s="97">
        <f t="shared" si="238"/>
        <v>0</v>
      </c>
      <c r="M77" s="97">
        <f t="shared" si="238"/>
        <v>0</v>
      </c>
      <c r="N77" s="97">
        <f t="shared" si="238"/>
        <v>0</v>
      </c>
      <c r="O77" s="96">
        <f t="shared" ref="O77" si="239">ROUNDDOWN($C77*P77,1)</f>
        <v>0</v>
      </c>
      <c r="P77" s="85"/>
      <c r="Q77" s="97">
        <f t="shared" si="185"/>
        <v>0</v>
      </c>
      <c r="R77" s="97">
        <f t="shared" si="185"/>
        <v>0</v>
      </c>
      <c r="S77" s="96">
        <f t="shared" ref="S77" si="240">ROUNDDOWN($C77*T77,1)</f>
        <v>0</v>
      </c>
      <c r="T77" s="85"/>
      <c r="U77" s="96">
        <f t="shared" ref="U77" si="241">ROUNDDOWN($C77*V77,1)</f>
        <v>0</v>
      </c>
      <c r="V77" s="85"/>
      <c r="W77" s="97">
        <f t="shared" si="188"/>
        <v>0</v>
      </c>
      <c r="X77" s="97">
        <f t="shared" si="188"/>
        <v>0</v>
      </c>
      <c r="Y77" s="97">
        <f t="shared" si="188"/>
        <v>0</v>
      </c>
      <c r="Z77" s="97">
        <f t="shared" si="188"/>
        <v>0</v>
      </c>
      <c r="AA77" s="97">
        <f t="shared" si="188"/>
        <v>0</v>
      </c>
      <c r="AB77" s="97">
        <f t="shared" si="188"/>
        <v>0</v>
      </c>
      <c r="AC77" s="96">
        <f t="shared" ref="AC77" si="242">ROUNDDOWN($C77*AD77,1)</f>
        <v>0</v>
      </c>
      <c r="AD77" s="85"/>
      <c r="AE77" s="92">
        <f t="shared" si="190"/>
        <v>0</v>
      </c>
      <c r="AF77" s="92">
        <f t="shared" si="190"/>
        <v>0</v>
      </c>
      <c r="AG77" s="92">
        <f t="shared" si="190"/>
        <v>0</v>
      </c>
      <c r="AH77" s="96">
        <f t="shared" ref="AH77" si="243">ROUNDDOWN($C77*AI77,1)</f>
        <v>0</v>
      </c>
      <c r="AI77" s="95"/>
      <c r="AJ77" s="96">
        <f t="shared" ref="AJ77" si="244">ROUNDDOWN($C77*AK77,1)</f>
        <v>0</v>
      </c>
      <c r="AK77" s="95"/>
      <c r="AL77" s="96">
        <f t="shared" ref="AL77" si="245">ROUNDDOWN($C77*AM77,1)</f>
        <v>0</v>
      </c>
      <c r="AM77" s="95"/>
      <c r="AN77" s="92">
        <f t="shared" si="193"/>
        <v>0</v>
      </c>
      <c r="AO77" s="96">
        <f t="shared" ref="AO77" si="246">ROUNDDOWN($C77*AP77,1)</f>
        <v>0</v>
      </c>
      <c r="AP77" s="95"/>
      <c r="AQ77" s="92">
        <f t="shared" si="194"/>
        <v>0</v>
      </c>
      <c r="AR77" s="92">
        <f t="shared" si="194"/>
        <v>0</v>
      </c>
      <c r="AS77" s="96">
        <f t="shared" ref="AS77" si="247">ROUNDDOWN($C77*AT77,1)</f>
        <v>0</v>
      </c>
      <c r="AT77" s="95"/>
      <c r="AU77" s="96">
        <f t="shared" ref="AU77" si="248">ROUNDDOWN($C77*AV77,1)</f>
        <v>0</v>
      </c>
      <c r="AV77" s="95"/>
      <c r="AW77" s="96">
        <f t="shared" ref="AW77" si="249">ROUNDDOWN($C77*AX77,1)</f>
        <v>0</v>
      </c>
      <c r="AX77" s="95">
        <v>0</v>
      </c>
    </row>
    <row r="78" spans="1:50" s="114" customFormat="1" x14ac:dyDescent="0.2">
      <c r="A78" s="115">
        <v>4989</v>
      </c>
      <c r="B78" s="94" t="s">
        <v>113</v>
      </c>
      <c r="C78" s="88"/>
      <c r="D78" s="86">
        <f t="shared" si="181"/>
        <v>0</v>
      </c>
      <c r="E78" s="119">
        <v>0</v>
      </c>
      <c r="F78" s="96">
        <f t="shared" si="183"/>
        <v>0</v>
      </c>
      <c r="G78" s="122"/>
      <c r="H78" s="96">
        <f t="shared" si="183"/>
        <v>0</v>
      </c>
      <c r="I78" s="86"/>
      <c r="J78" s="97">
        <f t="shared" si="238"/>
        <v>0</v>
      </c>
      <c r="K78" s="97">
        <f t="shared" si="238"/>
        <v>0</v>
      </c>
      <c r="L78" s="97">
        <f t="shared" si="238"/>
        <v>0</v>
      </c>
      <c r="M78" s="97">
        <f t="shared" si="238"/>
        <v>0</v>
      </c>
      <c r="N78" s="97">
        <f t="shared" si="238"/>
        <v>0</v>
      </c>
      <c r="O78" s="96">
        <f t="shared" ref="O78" si="250">ROUNDDOWN($C78*P78,1)</f>
        <v>0</v>
      </c>
      <c r="P78" s="85"/>
      <c r="Q78" s="97">
        <f t="shared" si="185"/>
        <v>0</v>
      </c>
      <c r="R78" s="97">
        <f t="shared" si="185"/>
        <v>0</v>
      </c>
      <c r="S78" s="96">
        <f t="shared" ref="S78" si="251">ROUNDDOWN($C78*T78,1)</f>
        <v>0</v>
      </c>
      <c r="T78" s="85"/>
      <c r="U78" s="96">
        <f t="shared" ref="U78" si="252">ROUNDDOWN($C78*V78,1)</f>
        <v>0</v>
      </c>
      <c r="V78" s="85"/>
      <c r="W78" s="97">
        <f t="shared" si="188"/>
        <v>0</v>
      </c>
      <c r="X78" s="97">
        <f t="shared" si="188"/>
        <v>0</v>
      </c>
      <c r="Y78" s="97">
        <f t="shared" si="188"/>
        <v>0</v>
      </c>
      <c r="Z78" s="97">
        <f t="shared" si="188"/>
        <v>0</v>
      </c>
      <c r="AA78" s="97">
        <f t="shared" si="188"/>
        <v>0</v>
      </c>
      <c r="AB78" s="97">
        <f t="shared" si="188"/>
        <v>0</v>
      </c>
      <c r="AC78" s="96">
        <f t="shared" ref="AC78" si="253">ROUNDDOWN($C78*AD78,1)</f>
        <v>0</v>
      </c>
      <c r="AD78" s="85"/>
      <c r="AE78" s="92">
        <f t="shared" si="190"/>
        <v>0</v>
      </c>
      <c r="AF78" s="92">
        <f t="shared" si="190"/>
        <v>0</v>
      </c>
      <c r="AG78" s="92">
        <f t="shared" si="190"/>
        <v>0</v>
      </c>
      <c r="AH78" s="96">
        <f t="shared" ref="AH78" si="254">ROUNDDOWN($C78*AI78,1)</f>
        <v>0</v>
      </c>
      <c r="AI78" s="95"/>
      <c r="AJ78" s="96">
        <f t="shared" ref="AJ78" si="255">ROUNDDOWN($C78*AK78,1)</f>
        <v>0</v>
      </c>
      <c r="AK78" s="95"/>
      <c r="AL78" s="96">
        <f t="shared" ref="AL78" si="256">ROUNDDOWN($C78*AM78,1)</f>
        <v>0</v>
      </c>
      <c r="AM78" s="95"/>
      <c r="AN78" s="92">
        <f t="shared" si="193"/>
        <v>0</v>
      </c>
      <c r="AO78" s="96">
        <f t="shared" ref="AO78" si="257">ROUNDDOWN($C78*AP78,1)</f>
        <v>0</v>
      </c>
      <c r="AP78" s="95"/>
      <c r="AQ78" s="92">
        <f t="shared" si="194"/>
        <v>0</v>
      </c>
      <c r="AR78" s="92">
        <f t="shared" si="194"/>
        <v>0</v>
      </c>
      <c r="AS78" s="96">
        <f t="shared" ref="AS78" si="258">ROUNDDOWN($C78*AT78,1)</f>
        <v>0</v>
      </c>
      <c r="AT78" s="95"/>
      <c r="AU78" s="96">
        <f t="shared" ref="AU78" si="259">ROUNDDOWN($C78*AV78,1)</f>
        <v>0</v>
      </c>
      <c r="AV78" s="95"/>
      <c r="AW78" s="96">
        <f t="shared" ref="AW78" si="260">ROUNDDOWN($C78*AX78,1)</f>
        <v>0</v>
      </c>
      <c r="AX78" s="95">
        <v>0</v>
      </c>
    </row>
    <row r="79" spans="1:50" s="233" customFormat="1" x14ac:dyDescent="0.2">
      <c r="A79" s="234" t="s">
        <v>228</v>
      </c>
      <c r="B79" s="229" t="s">
        <v>232</v>
      </c>
      <c r="C79" s="230">
        <v>0</v>
      </c>
      <c r="D79" s="230">
        <v>0</v>
      </c>
      <c r="E79" s="230">
        <v>0</v>
      </c>
      <c r="F79" s="230"/>
      <c r="G79" s="230"/>
      <c r="H79" s="231">
        <v>0</v>
      </c>
      <c r="I79" s="230">
        <v>0</v>
      </c>
      <c r="J79" s="232">
        <v>0</v>
      </c>
      <c r="K79" s="232">
        <v>0</v>
      </c>
      <c r="L79" s="232">
        <v>0</v>
      </c>
      <c r="M79" s="232">
        <v>0</v>
      </c>
      <c r="N79" s="232">
        <v>0</v>
      </c>
      <c r="O79" s="230">
        <v>0</v>
      </c>
      <c r="P79" s="230">
        <v>0</v>
      </c>
      <c r="Q79" s="232">
        <v>0</v>
      </c>
      <c r="R79" s="232">
        <v>0</v>
      </c>
      <c r="S79" s="230">
        <v>0</v>
      </c>
      <c r="T79" s="230">
        <v>0</v>
      </c>
      <c r="U79" s="230">
        <v>0</v>
      </c>
      <c r="V79" s="230">
        <v>0</v>
      </c>
      <c r="W79" s="232">
        <v>21266</v>
      </c>
      <c r="X79" s="232">
        <v>0</v>
      </c>
      <c r="Y79" s="232">
        <v>0</v>
      </c>
      <c r="Z79" s="232">
        <v>0</v>
      </c>
      <c r="AA79" s="232">
        <v>0</v>
      </c>
      <c r="AB79" s="232">
        <v>0</v>
      </c>
      <c r="AC79" s="230">
        <v>0</v>
      </c>
      <c r="AD79" s="230">
        <v>0</v>
      </c>
      <c r="AE79" s="232">
        <v>0</v>
      </c>
      <c r="AF79" s="232">
        <v>0</v>
      </c>
      <c r="AG79" s="232">
        <v>0</v>
      </c>
      <c r="AH79" s="230">
        <v>0</v>
      </c>
      <c r="AI79" s="231">
        <v>0</v>
      </c>
      <c r="AJ79" s="230">
        <v>0</v>
      </c>
      <c r="AK79" s="231">
        <v>0</v>
      </c>
      <c r="AL79" s="230">
        <v>24075</v>
      </c>
      <c r="AM79" s="231">
        <v>0</v>
      </c>
      <c r="AN79" s="232">
        <v>0</v>
      </c>
      <c r="AO79" s="230">
        <v>0</v>
      </c>
      <c r="AP79" s="231">
        <v>0</v>
      </c>
      <c r="AQ79" s="232">
        <v>0</v>
      </c>
      <c r="AR79" s="232">
        <v>0</v>
      </c>
      <c r="AS79" s="230">
        <v>0</v>
      </c>
      <c r="AT79" s="231">
        <v>0</v>
      </c>
      <c r="AU79" s="230">
        <v>0</v>
      </c>
      <c r="AV79" s="231">
        <v>0</v>
      </c>
      <c r="AW79" s="230">
        <v>26971.7</v>
      </c>
      <c r="AX79" s="231">
        <v>0</v>
      </c>
    </row>
    <row r="80" spans="1:50" s="233" customFormat="1" x14ac:dyDescent="0.2">
      <c r="A80" s="234" t="s">
        <v>229</v>
      </c>
      <c r="B80" s="229" t="s">
        <v>233</v>
      </c>
      <c r="C80" s="230">
        <v>0</v>
      </c>
      <c r="D80" s="230">
        <v>0</v>
      </c>
      <c r="E80" s="230">
        <v>0</v>
      </c>
      <c r="F80" s="230"/>
      <c r="G80" s="230"/>
      <c r="H80" s="231">
        <v>0</v>
      </c>
      <c r="I80" s="230">
        <v>0</v>
      </c>
      <c r="J80" s="232">
        <v>0</v>
      </c>
      <c r="K80" s="232">
        <v>0</v>
      </c>
      <c r="L80" s="232">
        <v>0</v>
      </c>
      <c r="M80" s="232">
        <v>0</v>
      </c>
      <c r="N80" s="232">
        <v>0</v>
      </c>
      <c r="O80" s="230">
        <v>0</v>
      </c>
      <c r="P80" s="230">
        <v>0</v>
      </c>
      <c r="Q80" s="232">
        <v>0</v>
      </c>
      <c r="R80" s="232">
        <v>0</v>
      </c>
      <c r="S80" s="230">
        <v>0</v>
      </c>
      <c r="T80" s="230">
        <v>0</v>
      </c>
      <c r="U80" s="230">
        <v>0</v>
      </c>
      <c r="V80" s="230">
        <v>0</v>
      </c>
      <c r="W80" s="232">
        <v>21266</v>
      </c>
      <c r="X80" s="232">
        <v>0</v>
      </c>
      <c r="Y80" s="232">
        <v>0</v>
      </c>
      <c r="Z80" s="232">
        <v>0</v>
      </c>
      <c r="AA80" s="232">
        <v>0</v>
      </c>
      <c r="AB80" s="232">
        <v>0</v>
      </c>
      <c r="AC80" s="230">
        <v>0</v>
      </c>
      <c r="AD80" s="230">
        <v>0</v>
      </c>
      <c r="AE80" s="232">
        <v>0</v>
      </c>
      <c r="AF80" s="232">
        <v>0</v>
      </c>
      <c r="AG80" s="232">
        <v>0</v>
      </c>
      <c r="AH80" s="230">
        <v>0</v>
      </c>
      <c r="AI80" s="231">
        <v>0</v>
      </c>
      <c r="AJ80" s="230">
        <v>0</v>
      </c>
      <c r="AK80" s="231">
        <v>0</v>
      </c>
      <c r="AL80" s="230">
        <v>24075</v>
      </c>
      <c r="AM80" s="231">
        <v>0</v>
      </c>
      <c r="AN80" s="232">
        <v>0</v>
      </c>
      <c r="AO80" s="230">
        <v>0</v>
      </c>
      <c r="AP80" s="231">
        <v>0</v>
      </c>
      <c r="AQ80" s="232">
        <v>0</v>
      </c>
      <c r="AR80" s="232">
        <v>0</v>
      </c>
      <c r="AS80" s="230">
        <v>0</v>
      </c>
      <c r="AT80" s="231">
        <v>0</v>
      </c>
      <c r="AU80" s="230">
        <v>0</v>
      </c>
      <c r="AV80" s="231">
        <v>0</v>
      </c>
      <c r="AW80" s="230">
        <v>26971.7</v>
      </c>
      <c r="AX80" s="231">
        <v>0</v>
      </c>
    </row>
    <row r="81" spans="1:50" s="233" customFormat="1" x14ac:dyDescent="0.2">
      <c r="A81" s="234" t="s">
        <v>230</v>
      </c>
      <c r="B81" s="229" t="s">
        <v>234</v>
      </c>
      <c r="C81" s="230">
        <v>0</v>
      </c>
      <c r="D81" s="230">
        <v>0</v>
      </c>
      <c r="E81" s="230">
        <v>0</v>
      </c>
      <c r="F81" s="230"/>
      <c r="G81" s="230"/>
      <c r="H81" s="231">
        <v>0</v>
      </c>
      <c r="I81" s="230">
        <v>0</v>
      </c>
      <c r="J81" s="232">
        <v>0</v>
      </c>
      <c r="K81" s="232">
        <v>0</v>
      </c>
      <c r="L81" s="232">
        <v>0</v>
      </c>
      <c r="M81" s="232">
        <v>0</v>
      </c>
      <c r="N81" s="232">
        <v>0</v>
      </c>
      <c r="O81" s="230">
        <v>0</v>
      </c>
      <c r="P81" s="230">
        <v>0</v>
      </c>
      <c r="Q81" s="232">
        <v>0</v>
      </c>
      <c r="R81" s="232">
        <v>0</v>
      </c>
      <c r="S81" s="230">
        <v>0</v>
      </c>
      <c r="T81" s="230">
        <v>0</v>
      </c>
      <c r="U81" s="230">
        <v>0</v>
      </c>
      <c r="V81" s="230">
        <v>0</v>
      </c>
      <c r="W81" s="232">
        <v>0</v>
      </c>
      <c r="X81" s="232">
        <v>0</v>
      </c>
      <c r="Y81" s="232">
        <v>0</v>
      </c>
      <c r="Z81" s="232">
        <v>0</v>
      </c>
      <c r="AA81" s="232">
        <v>0</v>
      </c>
      <c r="AB81" s="232">
        <v>0</v>
      </c>
      <c r="AC81" s="230">
        <v>0</v>
      </c>
      <c r="AD81" s="230">
        <v>0</v>
      </c>
      <c r="AE81" s="232">
        <v>0</v>
      </c>
      <c r="AF81" s="232">
        <v>0</v>
      </c>
      <c r="AG81" s="232">
        <v>0</v>
      </c>
      <c r="AH81" s="230">
        <v>0</v>
      </c>
      <c r="AI81" s="231">
        <v>0</v>
      </c>
      <c r="AJ81" s="230">
        <v>0</v>
      </c>
      <c r="AK81" s="231">
        <v>0</v>
      </c>
      <c r="AL81" s="230">
        <v>26215</v>
      </c>
      <c r="AM81" s="231">
        <v>0</v>
      </c>
      <c r="AN81" s="232">
        <v>0</v>
      </c>
      <c r="AO81" s="230">
        <v>0</v>
      </c>
      <c r="AP81" s="231">
        <v>0</v>
      </c>
      <c r="AQ81" s="232">
        <v>0</v>
      </c>
      <c r="AR81" s="232">
        <v>0</v>
      </c>
      <c r="AS81" s="230">
        <v>0</v>
      </c>
      <c r="AT81" s="231">
        <v>0</v>
      </c>
      <c r="AU81" s="230">
        <v>0</v>
      </c>
      <c r="AV81" s="231">
        <v>0</v>
      </c>
      <c r="AW81" s="230">
        <v>29282.7</v>
      </c>
      <c r="AX81" s="231">
        <v>0</v>
      </c>
    </row>
    <row r="82" spans="1:50" s="233" customFormat="1" x14ac:dyDescent="0.2">
      <c r="A82" s="234" t="s">
        <v>231</v>
      </c>
      <c r="B82" s="229" t="s">
        <v>235</v>
      </c>
      <c r="C82" s="230">
        <v>0</v>
      </c>
      <c r="D82" s="230">
        <v>0</v>
      </c>
      <c r="E82" s="230">
        <v>0</v>
      </c>
      <c r="F82" s="230"/>
      <c r="G82" s="230"/>
      <c r="H82" s="231">
        <v>0</v>
      </c>
      <c r="I82" s="230">
        <v>0</v>
      </c>
      <c r="J82" s="232">
        <v>0</v>
      </c>
      <c r="K82" s="232">
        <v>0</v>
      </c>
      <c r="L82" s="232">
        <v>0</v>
      </c>
      <c r="M82" s="232">
        <v>0</v>
      </c>
      <c r="N82" s="232">
        <v>0</v>
      </c>
      <c r="O82" s="230">
        <v>0</v>
      </c>
      <c r="P82" s="230">
        <v>0</v>
      </c>
      <c r="Q82" s="232">
        <v>0</v>
      </c>
      <c r="R82" s="232">
        <v>0</v>
      </c>
      <c r="S82" s="230">
        <v>0</v>
      </c>
      <c r="T82" s="230">
        <v>0</v>
      </c>
      <c r="U82" s="230">
        <v>0</v>
      </c>
      <c r="V82" s="230">
        <v>0</v>
      </c>
      <c r="W82" s="232">
        <v>0</v>
      </c>
      <c r="X82" s="232">
        <v>0</v>
      </c>
      <c r="Y82" s="232">
        <v>0</v>
      </c>
      <c r="Z82" s="232">
        <v>0</v>
      </c>
      <c r="AA82" s="232">
        <v>0</v>
      </c>
      <c r="AB82" s="232">
        <v>0</v>
      </c>
      <c r="AC82" s="230">
        <v>0</v>
      </c>
      <c r="AD82" s="230">
        <v>0</v>
      </c>
      <c r="AE82" s="232">
        <v>0</v>
      </c>
      <c r="AF82" s="232">
        <v>0</v>
      </c>
      <c r="AG82" s="232">
        <v>0</v>
      </c>
      <c r="AH82" s="230">
        <v>0</v>
      </c>
      <c r="AI82" s="231">
        <v>0</v>
      </c>
      <c r="AJ82" s="230">
        <v>0</v>
      </c>
      <c r="AK82" s="231">
        <v>0</v>
      </c>
      <c r="AL82" s="230">
        <v>26215</v>
      </c>
      <c r="AM82" s="231">
        <v>0</v>
      </c>
      <c r="AN82" s="232">
        <v>0</v>
      </c>
      <c r="AO82" s="230">
        <v>0</v>
      </c>
      <c r="AP82" s="231">
        <v>0</v>
      </c>
      <c r="AQ82" s="232">
        <v>0</v>
      </c>
      <c r="AR82" s="232">
        <v>0</v>
      </c>
      <c r="AS82" s="230">
        <v>0</v>
      </c>
      <c r="AT82" s="231">
        <v>0</v>
      </c>
      <c r="AU82" s="230">
        <v>0</v>
      </c>
      <c r="AV82" s="231">
        <v>0</v>
      </c>
      <c r="AW82" s="230">
        <v>29282.7</v>
      </c>
      <c r="AX82" s="231">
        <v>0</v>
      </c>
    </row>
    <row r="83" spans="1:50" s="114" customFormat="1" x14ac:dyDescent="0.2">
      <c r="A83" s="123"/>
      <c r="B83" s="124"/>
      <c r="C83" s="125"/>
      <c r="D83" s="126"/>
      <c r="E83" s="127"/>
      <c r="F83" s="236"/>
      <c r="G83" s="127"/>
      <c r="H83" s="128"/>
      <c r="I83" s="126"/>
      <c r="J83" s="131"/>
      <c r="K83" s="131"/>
      <c r="L83" s="131"/>
      <c r="M83" s="131"/>
      <c r="N83" s="131"/>
      <c r="O83" s="126"/>
      <c r="P83" s="129"/>
      <c r="Q83" s="131"/>
      <c r="R83" s="131"/>
      <c r="S83" s="126"/>
      <c r="T83" s="129"/>
      <c r="U83" s="126"/>
      <c r="V83" s="129"/>
      <c r="W83" s="131"/>
      <c r="X83" s="131"/>
      <c r="Y83" s="131"/>
      <c r="Z83" s="131"/>
      <c r="AA83" s="131"/>
      <c r="AB83" s="131"/>
      <c r="AC83" s="126"/>
      <c r="AD83" s="129"/>
      <c r="AE83" s="132"/>
      <c r="AF83" s="132"/>
      <c r="AG83" s="132"/>
      <c r="AH83" s="126"/>
      <c r="AI83" s="130"/>
      <c r="AJ83" s="126"/>
      <c r="AK83" s="130"/>
      <c r="AL83" s="126"/>
      <c r="AM83" s="130"/>
      <c r="AN83" s="132"/>
      <c r="AO83" s="126"/>
      <c r="AP83" s="130"/>
      <c r="AQ83" s="132"/>
      <c r="AR83" s="132"/>
      <c r="AS83" s="126"/>
      <c r="AT83" s="130"/>
      <c r="AU83" s="126"/>
      <c r="AV83" s="130"/>
      <c r="AW83" s="126"/>
      <c r="AX83" s="130"/>
    </row>
    <row r="84" spans="1:50" x14ac:dyDescent="0.2">
      <c r="A84" s="61"/>
      <c r="B84" s="62" t="s">
        <v>146</v>
      </c>
      <c r="C84" s="63"/>
      <c r="D84" s="64"/>
      <c r="E84" s="65"/>
      <c r="F84" s="64"/>
      <c r="G84" s="65"/>
      <c r="H84" s="64"/>
      <c r="I84" s="65"/>
      <c r="J84" s="65"/>
      <c r="K84" s="65"/>
      <c r="L84" s="65"/>
      <c r="M84" s="65"/>
      <c r="N84" s="65"/>
      <c r="O84" s="66"/>
      <c r="P84" s="65"/>
      <c r="Q84" s="65"/>
      <c r="R84" s="65"/>
      <c r="S84" s="66"/>
      <c r="T84" s="65"/>
      <c r="U84" s="66"/>
      <c r="V84" s="65"/>
      <c r="W84" s="67"/>
      <c r="X84" s="67"/>
      <c r="Y84" s="68"/>
      <c r="Z84" s="68"/>
      <c r="AA84" s="68"/>
      <c r="AB84" s="68"/>
      <c r="AC84" s="66"/>
      <c r="AD84" s="65"/>
      <c r="AE84" s="64"/>
      <c r="AF84" s="64"/>
      <c r="AG84" s="69"/>
      <c r="AH84" s="64"/>
      <c r="AI84" s="64"/>
      <c r="AJ84" s="64"/>
      <c r="AK84" s="64"/>
      <c r="AL84" s="64"/>
      <c r="AM84" s="64"/>
      <c r="AN84" s="69"/>
      <c r="AO84" s="65"/>
      <c r="AP84" s="65"/>
      <c r="AQ84" s="64"/>
      <c r="AR84" s="69"/>
      <c r="AS84" s="65"/>
      <c r="AT84" s="65"/>
      <c r="AU84" s="65"/>
      <c r="AV84" s="65"/>
      <c r="AW84" s="65"/>
      <c r="AX84" s="240"/>
    </row>
    <row r="85" spans="1:50" s="114" customFormat="1" x14ac:dyDescent="0.2">
      <c r="A85" s="123"/>
      <c r="B85" s="124"/>
      <c r="C85" s="125"/>
      <c r="D85" s="86"/>
      <c r="E85" s="95"/>
      <c r="F85" s="128"/>
      <c r="G85" s="130"/>
      <c r="H85" s="128"/>
      <c r="I85" s="126"/>
      <c r="J85" s="131"/>
      <c r="K85" s="131"/>
      <c r="L85" s="131"/>
      <c r="M85" s="131"/>
      <c r="N85" s="131"/>
      <c r="O85" s="126"/>
      <c r="P85" s="129"/>
      <c r="Q85" s="131"/>
      <c r="R85" s="131"/>
      <c r="S85" s="126"/>
      <c r="T85" s="129"/>
      <c r="U85" s="126"/>
      <c r="V85" s="129"/>
      <c r="W85" s="131"/>
      <c r="X85" s="131"/>
      <c r="Y85" s="131"/>
      <c r="Z85" s="131"/>
      <c r="AA85" s="131"/>
      <c r="AB85" s="131"/>
      <c r="AC85" s="126"/>
      <c r="AD85" s="129"/>
      <c r="AE85" s="132"/>
      <c r="AF85" s="132"/>
      <c r="AG85" s="132"/>
      <c r="AH85" s="126"/>
      <c r="AI85" s="130"/>
      <c r="AJ85" s="126"/>
      <c r="AK85" s="130"/>
      <c r="AL85" s="126"/>
      <c r="AM85" s="130"/>
      <c r="AN85" s="132"/>
      <c r="AO85" s="126"/>
      <c r="AP85" s="130"/>
      <c r="AQ85" s="132"/>
      <c r="AR85" s="132"/>
      <c r="AS85" s="126"/>
      <c r="AT85" s="130"/>
      <c r="AU85" s="126"/>
      <c r="AV85" s="130"/>
      <c r="AW85" s="126"/>
      <c r="AX85" s="130"/>
    </row>
    <row r="86" spans="1:50" s="114" customFormat="1" ht="38.25" x14ac:dyDescent="0.2">
      <c r="A86" s="123">
        <v>3013</v>
      </c>
      <c r="B86" s="124" t="s">
        <v>141</v>
      </c>
      <c r="C86" s="125">
        <v>19.600000000000001</v>
      </c>
      <c r="D86" s="241">
        <f t="shared" ref="D86" si="261">ROUND(E86*C86,1)</f>
        <v>856.1</v>
      </c>
      <c r="E86" s="242">
        <f>RCF!C$43</f>
        <v>43.679000000000002</v>
      </c>
      <c r="F86" s="243">
        <f t="shared" ref="F86" si="262">ROUNDDOWN($C86*G86,1)</f>
        <v>246.2</v>
      </c>
      <c r="G86" s="242">
        <f>RCF!C$5</f>
        <v>12.563000000000001</v>
      </c>
      <c r="H86" s="243">
        <f t="shared" ref="H86" si="263">ROUNDDOWN($C86*I86,1)</f>
        <v>246.2</v>
      </c>
      <c r="I86" s="242">
        <f t="shared" ref="I86:I90" si="264">G86</f>
        <v>12.563000000000001</v>
      </c>
      <c r="J86" s="244">
        <f t="shared" ref="J86:N90" si="265">ROUND($C86*$I86*J$6,1)</f>
        <v>270.89999999999998</v>
      </c>
      <c r="K86" s="244">
        <f t="shared" si="265"/>
        <v>332.4</v>
      </c>
      <c r="L86" s="244">
        <f t="shared" si="265"/>
        <v>369.4</v>
      </c>
      <c r="M86" s="244">
        <f t="shared" si="265"/>
        <v>492.5</v>
      </c>
      <c r="N86" s="244">
        <f t="shared" si="265"/>
        <v>529.4</v>
      </c>
      <c r="O86" s="243">
        <f t="shared" ref="O86:O90" si="266">ROUNDDOWN($C86*P86,1)</f>
        <v>241.6</v>
      </c>
      <c r="P86" s="242">
        <f>RCF!C$7</f>
        <v>12.33</v>
      </c>
      <c r="Q86" s="244">
        <f t="shared" ref="Q86:R90" si="267">ROUNDDOWN($O86*Q$6,1)</f>
        <v>314</v>
      </c>
      <c r="R86" s="244">
        <f t="shared" si="267"/>
        <v>362.4</v>
      </c>
      <c r="S86" s="243">
        <f t="shared" ref="S86:S90" si="268">ROUNDDOWN($C86*T86,1)</f>
        <v>239.1</v>
      </c>
      <c r="T86" s="242">
        <f>RCF!C$9</f>
        <v>12.199</v>
      </c>
      <c r="U86" s="243">
        <f t="shared" ref="U86:U90" si="269">ROUNDDOWN($C86*V86,1)</f>
        <v>239.1</v>
      </c>
      <c r="V86" s="242">
        <f t="shared" ref="V86:V90" si="270">T86</f>
        <v>12.199</v>
      </c>
      <c r="W86" s="244">
        <f t="shared" ref="W86:AB90" si="271">ROUNDDOWN($U86*W$6,1)</f>
        <v>263</v>
      </c>
      <c r="X86" s="244">
        <f t="shared" si="271"/>
        <v>327.5</v>
      </c>
      <c r="Y86" s="244">
        <f t="shared" si="271"/>
        <v>387.3</v>
      </c>
      <c r="Z86" s="244">
        <f t="shared" si="271"/>
        <v>351.4</v>
      </c>
      <c r="AA86" s="244">
        <f t="shared" si="271"/>
        <v>518.79999999999995</v>
      </c>
      <c r="AB86" s="244">
        <f t="shared" si="271"/>
        <v>717.3</v>
      </c>
      <c r="AC86" s="243">
        <f t="shared" ref="AC86:AC90" si="272">ROUNDDOWN($C86*AD86,1)</f>
        <v>241.8</v>
      </c>
      <c r="AD86" s="242">
        <f>RCF!C$13</f>
        <v>12.34</v>
      </c>
      <c r="AE86" s="245">
        <f t="shared" ref="AE86:AG90" si="273">ROUND($AC86*AE$6,1)</f>
        <v>399</v>
      </c>
      <c r="AF86" s="245">
        <f t="shared" si="273"/>
        <v>507.8</v>
      </c>
      <c r="AG86" s="245">
        <f t="shared" si="273"/>
        <v>725.4</v>
      </c>
      <c r="AH86" s="243">
        <f t="shared" ref="AH86:AH90" si="274">ROUNDDOWN($C86*AI86,1)</f>
        <v>244.2</v>
      </c>
      <c r="AI86" s="242">
        <f>RCF!C$31</f>
        <v>12.46</v>
      </c>
      <c r="AJ86" s="243">
        <f t="shared" ref="AJ86:AJ90" si="275">ROUNDDOWN($C86*AK86,1)</f>
        <v>0</v>
      </c>
      <c r="AK86" s="242"/>
      <c r="AL86" s="243">
        <f t="shared" ref="AL86:AL90" si="276">ROUNDDOWN($C86*AM86,1)</f>
        <v>251.3</v>
      </c>
      <c r="AM86" s="242">
        <f>RCF!C$33</f>
        <v>12.824999999999999</v>
      </c>
      <c r="AN86" s="245">
        <f t="shared" ref="AN86:AN90" si="277">ROUNDDOWN($AL86*AN$6,1)</f>
        <v>376.9</v>
      </c>
      <c r="AO86" s="243">
        <f t="shared" ref="AO86:AO90" si="278">ROUNDDOWN($C86*AP86,1)</f>
        <v>253.2</v>
      </c>
      <c r="AP86" s="242">
        <f>RCF!C$35</f>
        <v>12.92</v>
      </c>
      <c r="AQ86" s="245">
        <f t="shared" ref="AQ86:AR90" si="279">ROUNDDOWN($AO86*AQ$6,1)</f>
        <v>303.8</v>
      </c>
      <c r="AR86" s="245">
        <f t="shared" si="279"/>
        <v>341.8</v>
      </c>
      <c r="AS86" s="243">
        <f t="shared" ref="AS86:AS90" si="280">ROUNDDOWN($C86*AT86,1)</f>
        <v>256.89999999999998</v>
      </c>
      <c r="AT86" s="242">
        <f>RCF!C$37</f>
        <v>13.11</v>
      </c>
      <c r="AU86" s="243">
        <f t="shared" ref="AU86:AU90" si="281">ROUNDDOWN($C86*AV86,1)</f>
        <v>251.8</v>
      </c>
      <c r="AV86" s="242">
        <f>RCF!C$39</f>
        <v>12.85</v>
      </c>
      <c r="AW86" s="243">
        <f t="shared" ref="AW86:AW90" si="282">ROUNDDOWN($C86*AX86,1)</f>
        <v>248.5</v>
      </c>
      <c r="AX86" s="242">
        <f>RCF!C$41</f>
        <v>12.682</v>
      </c>
    </row>
    <row r="87" spans="1:50" s="114" customFormat="1" ht="38.25" x14ac:dyDescent="0.2">
      <c r="A87" s="123">
        <v>3038</v>
      </c>
      <c r="B87" s="124" t="s">
        <v>142</v>
      </c>
      <c r="C87" s="125">
        <v>45</v>
      </c>
      <c r="D87" s="241">
        <f t="shared" ref="D87:D90" si="283">ROUND(E87*C87,1)</f>
        <v>1965.6</v>
      </c>
      <c r="E87" s="242">
        <f>RCF!C$43</f>
        <v>43.679000000000002</v>
      </c>
      <c r="F87" s="243">
        <f t="shared" ref="F87" si="284">ROUNDDOWN($C87*G87,1)</f>
        <v>565.29999999999995</v>
      </c>
      <c r="G87" s="242">
        <f>RCF!C$5</f>
        <v>12.563000000000001</v>
      </c>
      <c r="H87" s="243">
        <f t="shared" ref="H87" si="285">ROUNDDOWN($C87*I87,1)</f>
        <v>565.29999999999995</v>
      </c>
      <c r="I87" s="242">
        <f t="shared" si="264"/>
        <v>12.563000000000001</v>
      </c>
      <c r="J87" s="244">
        <f t="shared" si="265"/>
        <v>621.9</v>
      </c>
      <c r="K87" s="244">
        <f t="shared" si="265"/>
        <v>763.2</v>
      </c>
      <c r="L87" s="244">
        <f t="shared" si="265"/>
        <v>848</v>
      </c>
      <c r="M87" s="244">
        <f t="shared" si="265"/>
        <v>1130.7</v>
      </c>
      <c r="N87" s="244">
        <f t="shared" si="265"/>
        <v>1215.5</v>
      </c>
      <c r="O87" s="243">
        <f t="shared" si="266"/>
        <v>554.79999999999995</v>
      </c>
      <c r="P87" s="242">
        <f>RCF!C$7</f>
        <v>12.33</v>
      </c>
      <c r="Q87" s="244">
        <f t="shared" si="267"/>
        <v>721.2</v>
      </c>
      <c r="R87" s="244">
        <f t="shared" si="267"/>
        <v>832.2</v>
      </c>
      <c r="S87" s="243">
        <f t="shared" si="268"/>
        <v>548.9</v>
      </c>
      <c r="T87" s="242">
        <f>RCF!C$9</f>
        <v>12.199</v>
      </c>
      <c r="U87" s="243">
        <f t="shared" si="269"/>
        <v>548.9</v>
      </c>
      <c r="V87" s="242">
        <f t="shared" si="270"/>
        <v>12.199</v>
      </c>
      <c r="W87" s="244">
        <f t="shared" si="271"/>
        <v>603.70000000000005</v>
      </c>
      <c r="X87" s="244">
        <f t="shared" si="271"/>
        <v>751.9</v>
      </c>
      <c r="Y87" s="244">
        <f t="shared" si="271"/>
        <v>889.2</v>
      </c>
      <c r="Z87" s="244">
        <f t="shared" si="271"/>
        <v>806.8</v>
      </c>
      <c r="AA87" s="244">
        <f t="shared" si="271"/>
        <v>1191.0999999999999</v>
      </c>
      <c r="AB87" s="244">
        <f t="shared" si="271"/>
        <v>1646.7</v>
      </c>
      <c r="AC87" s="243">
        <f t="shared" si="272"/>
        <v>555.29999999999995</v>
      </c>
      <c r="AD87" s="242">
        <f>RCF!C$13</f>
        <v>12.34</v>
      </c>
      <c r="AE87" s="245">
        <f t="shared" si="273"/>
        <v>916.2</v>
      </c>
      <c r="AF87" s="245">
        <f t="shared" si="273"/>
        <v>1166.0999999999999</v>
      </c>
      <c r="AG87" s="245">
        <f t="shared" si="273"/>
        <v>1665.9</v>
      </c>
      <c r="AH87" s="243">
        <f t="shared" si="274"/>
        <v>560.70000000000005</v>
      </c>
      <c r="AI87" s="242">
        <f>RCF!C$31</f>
        <v>12.46</v>
      </c>
      <c r="AJ87" s="243">
        <f t="shared" si="275"/>
        <v>0</v>
      </c>
      <c r="AK87" s="242"/>
      <c r="AL87" s="243">
        <f t="shared" si="276"/>
        <v>577.1</v>
      </c>
      <c r="AM87" s="242">
        <f>RCF!C$33</f>
        <v>12.824999999999999</v>
      </c>
      <c r="AN87" s="245">
        <f t="shared" si="277"/>
        <v>865.6</v>
      </c>
      <c r="AO87" s="243">
        <f t="shared" si="278"/>
        <v>581.4</v>
      </c>
      <c r="AP87" s="242">
        <f>RCF!C$35</f>
        <v>12.92</v>
      </c>
      <c r="AQ87" s="245">
        <f t="shared" si="279"/>
        <v>697.6</v>
      </c>
      <c r="AR87" s="245">
        <f t="shared" si="279"/>
        <v>784.8</v>
      </c>
      <c r="AS87" s="243">
        <f t="shared" si="280"/>
        <v>589.9</v>
      </c>
      <c r="AT87" s="242">
        <f>RCF!C$37</f>
        <v>13.11</v>
      </c>
      <c r="AU87" s="243">
        <f t="shared" si="281"/>
        <v>578.20000000000005</v>
      </c>
      <c r="AV87" s="242">
        <f>RCF!C$39</f>
        <v>12.85</v>
      </c>
      <c r="AW87" s="243">
        <f t="shared" si="282"/>
        <v>570.6</v>
      </c>
      <c r="AX87" s="242">
        <f>RCF!C$41</f>
        <v>12.682</v>
      </c>
    </row>
    <row r="88" spans="1:50" s="114" customFormat="1" x14ac:dyDescent="0.2">
      <c r="A88" s="123">
        <v>3040</v>
      </c>
      <c r="B88" s="124" t="s">
        <v>143</v>
      </c>
      <c r="C88" s="125"/>
      <c r="D88" s="241">
        <f t="shared" si="283"/>
        <v>0</v>
      </c>
      <c r="E88" s="242">
        <f>RCF!C$43</f>
        <v>43.679000000000002</v>
      </c>
      <c r="F88" s="243">
        <f t="shared" ref="F88" si="286">ROUNDDOWN($C88*G88,1)</f>
        <v>0</v>
      </c>
      <c r="G88" s="242">
        <f>RCF!C$5</f>
        <v>12.563000000000001</v>
      </c>
      <c r="H88" s="243">
        <f t="shared" ref="H88" si="287">ROUNDDOWN($C88*I88,1)</f>
        <v>0</v>
      </c>
      <c r="I88" s="242">
        <f t="shared" si="264"/>
        <v>12.563000000000001</v>
      </c>
      <c r="J88" s="244">
        <f t="shared" si="265"/>
        <v>0</v>
      </c>
      <c r="K88" s="244">
        <f t="shared" si="265"/>
        <v>0</v>
      </c>
      <c r="L88" s="244">
        <f t="shared" si="265"/>
        <v>0</v>
      </c>
      <c r="M88" s="244">
        <f t="shared" si="265"/>
        <v>0</v>
      </c>
      <c r="N88" s="244">
        <f t="shared" si="265"/>
        <v>0</v>
      </c>
      <c r="O88" s="243">
        <f t="shared" si="266"/>
        <v>0</v>
      </c>
      <c r="P88" s="242">
        <f>RCF!C$7</f>
        <v>12.33</v>
      </c>
      <c r="Q88" s="244">
        <f t="shared" si="267"/>
        <v>0</v>
      </c>
      <c r="R88" s="244">
        <f t="shared" si="267"/>
        <v>0</v>
      </c>
      <c r="S88" s="243">
        <f t="shared" si="268"/>
        <v>0</v>
      </c>
      <c r="T88" s="242">
        <f>RCF!C$9</f>
        <v>12.199</v>
      </c>
      <c r="U88" s="243">
        <f t="shared" si="269"/>
        <v>0</v>
      </c>
      <c r="V88" s="242">
        <f t="shared" si="270"/>
        <v>12.199</v>
      </c>
      <c r="W88" s="244">
        <f t="shared" si="271"/>
        <v>0</v>
      </c>
      <c r="X88" s="244">
        <f t="shared" si="271"/>
        <v>0</v>
      </c>
      <c r="Y88" s="244">
        <f t="shared" si="271"/>
        <v>0</v>
      </c>
      <c r="Z88" s="244">
        <f t="shared" si="271"/>
        <v>0</v>
      </c>
      <c r="AA88" s="244">
        <f t="shared" si="271"/>
        <v>0</v>
      </c>
      <c r="AB88" s="244">
        <f t="shared" si="271"/>
        <v>0</v>
      </c>
      <c r="AC88" s="243">
        <f t="shared" si="272"/>
        <v>0</v>
      </c>
      <c r="AD88" s="242">
        <f>RCF!C$13</f>
        <v>12.34</v>
      </c>
      <c r="AE88" s="245">
        <f t="shared" si="273"/>
        <v>0</v>
      </c>
      <c r="AF88" s="245">
        <f t="shared" si="273"/>
        <v>0</v>
      </c>
      <c r="AG88" s="245">
        <f t="shared" si="273"/>
        <v>0</v>
      </c>
      <c r="AH88" s="243">
        <f t="shared" si="274"/>
        <v>0</v>
      </c>
      <c r="AI88" s="242">
        <f>RCF!C$31</f>
        <v>12.46</v>
      </c>
      <c r="AJ88" s="243">
        <f t="shared" si="275"/>
        <v>0</v>
      </c>
      <c r="AK88" s="242"/>
      <c r="AL88" s="243">
        <f t="shared" si="276"/>
        <v>0</v>
      </c>
      <c r="AM88" s="242">
        <f>RCF!C$33</f>
        <v>12.824999999999999</v>
      </c>
      <c r="AN88" s="245">
        <f t="shared" si="277"/>
        <v>0</v>
      </c>
      <c r="AO88" s="243">
        <f t="shared" si="278"/>
        <v>0</v>
      </c>
      <c r="AP88" s="242">
        <f>RCF!C$35</f>
        <v>12.92</v>
      </c>
      <c r="AQ88" s="245">
        <f t="shared" si="279"/>
        <v>0</v>
      </c>
      <c r="AR88" s="245">
        <f t="shared" si="279"/>
        <v>0</v>
      </c>
      <c r="AS88" s="243">
        <f t="shared" si="280"/>
        <v>0</v>
      </c>
      <c r="AT88" s="242">
        <f>RCF!C$37</f>
        <v>13.11</v>
      </c>
      <c r="AU88" s="243">
        <f t="shared" si="281"/>
        <v>0</v>
      </c>
      <c r="AV88" s="242">
        <f>RCF!C$39</f>
        <v>12.85</v>
      </c>
      <c r="AW88" s="243">
        <f t="shared" si="282"/>
        <v>0</v>
      </c>
      <c r="AX88" s="242">
        <f>RCF!C$41</f>
        <v>12.682</v>
      </c>
    </row>
    <row r="89" spans="1:50" s="114" customFormat="1" x14ac:dyDescent="0.2">
      <c r="A89" s="123">
        <v>3123</v>
      </c>
      <c r="B89" s="124" t="s">
        <v>144</v>
      </c>
      <c r="C89" s="125">
        <v>470.8</v>
      </c>
      <c r="D89" s="241">
        <f t="shared" si="283"/>
        <v>20564.099999999999</v>
      </c>
      <c r="E89" s="242">
        <f>RCF!C$43</f>
        <v>43.679000000000002</v>
      </c>
      <c r="F89" s="243">
        <f t="shared" ref="F89" si="288">ROUNDDOWN($C89*G89,1)</f>
        <v>5914.6</v>
      </c>
      <c r="G89" s="242">
        <f>RCF!C$5</f>
        <v>12.563000000000001</v>
      </c>
      <c r="H89" s="243">
        <f t="shared" ref="H89" si="289">ROUNDDOWN($C89*I89,1)</f>
        <v>5914.6</v>
      </c>
      <c r="I89" s="242">
        <f t="shared" si="264"/>
        <v>12.563000000000001</v>
      </c>
      <c r="J89" s="244">
        <f t="shared" si="265"/>
        <v>6506.1</v>
      </c>
      <c r="K89" s="244">
        <f t="shared" si="265"/>
        <v>7984.8</v>
      </c>
      <c r="L89" s="244">
        <f t="shared" si="265"/>
        <v>8872</v>
      </c>
      <c r="M89" s="244">
        <f t="shared" si="265"/>
        <v>11829.3</v>
      </c>
      <c r="N89" s="244">
        <f t="shared" si="265"/>
        <v>12716.5</v>
      </c>
      <c r="O89" s="243">
        <f t="shared" si="266"/>
        <v>5804.9</v>
      </c>
      <c r="P89" s="242">
        <f>RCF!C$7</f>
        <v>12.33</v>
      </c>
      <c r="Q89" s="244">
        <f t="shared" si="267"/>
        <v>7546.3</v>
      </c>
      <c r="R89" s="244">
        <f t="shared" si="267"/>
        <v>8707.2999999999993</v>
      </c>
      <c r="S89" s="243">
        <f t="shared" si="268"/>
        <v>5743.2</v>
      </c>
      <c r="T89" s="242">
        <f>RCF!C$9</f>
        <v>12.199</v>
      </c>
      <c r="U89" s="243">
        <f t="shared" si="269"/>
        <v>5743.2</v>
      </c>
      <c r="V89" s="242">
        <f t="shared" si="270"/>
        <v>12.199</v>
      </c>
      <c r="W89" s="244">
        <f t="shared" si="271"/>
        <v>6317.5</v>
      </c>
      <c r="X89" s="244">
        <f t="shared" si="271"/>
        <v>7868.1</v>
      </c>
      <c r="Y89" s="244">
        <f t="shared" si="271"/>
        <v>9303.9</v>
      </c>
      <c r="Z89" s="244">
        <f t="shared" si="271"/>
        <v>8442.5</v>
      </c>
      <c r="AA89" s="244">
        <f t="shared" si="271"/>
        <v>12462.7</v>
      </c>
      <c r="AB89" s="244">
        <f t="shared" si="271"/>
        <v>17229.599999999999</v>
      </c>
      <c r="AC89" s="243">
        <f t="shared" si="272"/>
        <v>5809.6</v>
      </c>
      <c r="AD89" s="242">
        <f>RCF!C$13</f>
        <v>12.34</v>
      </c>
      <c r="AE89" s="245">
        <f t="shared" si="273"/>
        <v>9585.7999999999993</v>
      </c>
      <c r="AF89" s="245">
        <f t="shared" si="273"/>
        <v>12200.2</v>
      </c>
      <c r="AG89" s="245">
        <f t="shared" si="273"/>
        <v>17428.8</v>
      </c>
      <c r="AH89" s="243">
        <f t="shared" si="274"/>
        <v>5866.1</v>
      </c>
      <c r="AI89" s="242">
        <f>RCF!C$31</f>
        <v>12.46</v>
      </c>
      <c r="AJ89" s="243">
        <f t="shared" si="275"/>
        <v>0</v>
      </c>
      <c r="AK89" s="242"/>
      <c r="AL89" s="243">
        <f t="shared" si="276"/>
        <v>6038</v>
      </c>
      <c r="AM89" s="242">
        <f>RCF!C$33</f>
        <v>12.824999999999999</v>
      </c>
      <c r="AN89" s="245">
        <f t="shared" si="277"/>
        <v>9057</v>
      </c>
      <c r="AO89" s="243">
        <f t="shared" si="278"/>
        <v>6082.7</v>
      </c>
      <c r="AP89" s="242">
        <f>RCF!C$35</f>
        <v>12.92</v>
      </c>
      <c r="AQ89" s="245">
        <f t="shared" si="279"/>
        <v>7299.2</v>
      </c>
      <c r="AR89" s="245">
        <f t="shared" si="279"/>
        <v>8211.6</v>
      </c>
      <c r="AS89" s="243">
        <f t="shared" si="280"/>
        <v>6172.1</v>
      </c>
      <c r="AT89" s="242">
        <f>RCF!C$37</f>
        <v>13.11</v>
      </c>
      <c r="AU89" s="243">
        <f t="shared" si="281"/>
        <v>6049.7</v>
      </c>
      <c r="AV89" s="242">
        <f>RCF!C$39</f>
        <v>12.85</v>
      </c>
      <c r="AW89" s="243">
        <f t="shared" si="282"/>
        <v>5970.6</v>
      </c>
      <c r="AX89" s="242">
        <f>RCF!C$41</f>
        <v>12.682</v>
      </c>
    </row>
    <row r="90" spans="1:50" s="114" customFormat="1" x14ac:dyDescent="0.2">
      <c r="A90" s="123">
        <v>3168</v>
      </c>
      <c r="B90" s="124" t="s">
        <v>145</v>
      </c>
      <c r="C90" s="125">
        <v>35.6</v>
      </c>
      <c r="D90" s="241">
        <f t="shared" si="283"/>
        <v>1555</v>
      </c>
      <c r="E90" s="242">
        <f>RCF!C$43</f>
        <v>43.679000000000002</v>
      </c>
      <c r="F90" s="243">
        <f t="shared" ref="F90" si="290">ROUNDDOWN($C90*G90,1)</f>
        <v>447.2</v>
      </c>
      <c r="G90" s="242">
        <f>RCF!C$5</f>
        <v>12.563000000000001</v>
      </c>
      <c r="H90" s="243">
        <f t="shared" ref="H90" si="291">ROUNDDOWN($C90*I90,1)</f>
        <v>447.2</v>
      </c>
      <c r="I90" s="242">
        <f t="shared" si="264"/>
        <v>12.563000000000001</v>
      </c>
      <c r="J90" s="244">
        <f t="shared" si="265"/>
        <v>492</v>
      </c>
      <c r="K90" s="244">
        <f t="shared" si="265"/>
        <v>603.79999999999995</v>
      </c>
      <c r="L90" s="244">
        <f t="shared" si="265"/>
        <v>670.9</v>
      </c>
      <c r="M90" s="244">
        <f t="shared" si="265"/>
        <v>894.5</v>
      </c>
      <c r="N90" s="244">
        <f t="shared" si="265"/>
        <v>961.6</v>
      </c>
      <c r="O90" s="243">
        <f t="shared" si="266"/>
        <v>438.9</v>
      </c>
      <c r="P90" s="242">
        <f>RCF!C$7</f>
        <v>12.33</v>
      </c>
      <c r="Q90" s="244">
        <f t="shared" si="267"/>
        <v>570.5</v>
      </c>
      <c r="R90" s="244">
        <f t="shared" si="267"/>
        <v>658.3</v>
      </c>
      <c r="S90" s="243">
        <f t="shared" si="268"/>
        <v>434.2</v>
      </c>
      <c r="T90" s="242">
        <f>RCF!C$9</f>
        <v>12.199</v>
      </c>
      <c r="U90" s="243">
        <f t="shared" si="269"/>
        <v>434.2</v>
      </c>
      <c r="V90" s="242">
        <f t="shared" si="270"/>
        <v>12.199</v>
      </c>
      <c r="W90" s="244">
        <f t="shared" si="271"/>
        <v>477.6</v>
      </c>
      <c r="X90" s="244">
        <f t="shared" si="271"/>
        <v>594.79999999999995</v>
      </c>
      <c r="Y90" s="244">
        <f t="shared" si="271"/>
        <v>703.4</v>
      </c>
      <c r="Z90" s="244">
        <f t="shared" si="271"/>
        <v>638.20000000000005</v>
      </c>
      <c r="AA90" s="244">
        <f t="shared" si="271"/>
        <v>942.2</v>
      </c>
      <c r="AB90" s="244">
        <f t="shared" si="271"/>
        <v>1302.5999999999999</v>
      </c>
      <c r="AC90" s="243">
        <f t="shared" si="272"/>
        <v>439.3</v>
      </c>
      <c r="AD90" s="242">
        <f>RCF!C$13</f>
        <v>12.34</v>
      </c>
      <c r="AE90" s="245">
        <f t="shared" si="273"/>
        <v>724.8</v>
      </c>
      <c r="AF90" s="245">
        <f t="shared" si="273"/>
        <v>922.5</v>
      </c>
      <c r="AG90" s="245">
        <f t="shared" si="273"/>
        <v>1317.9</v>
      </c>
      <c r="AH90" s="243">
        <f t="shared" si="274"/>
        <v>443.5</v>
      </c>
      <c r="AI90" s="242">
        <f>RCF!C$31</f>
        <v>12.46</v>
      </c>
      <c r="AJ90" s="243">
        <f t="shared" si="275"/>
        <v>0</v>
      </c>
      <c r="AK90" s="242"/>
      <c r="AL90" s="243">
        <f t="shared" si="276"/>
        <v>456.5</v>
      </c>
      <c r="AM90" s="242">
        <f>RCF!C$33</f>
        <v>12.824999999999999</v>
      </c>
      <c r="AN90" s="245">
        <f t="shared" si="277"/>
        <v>684.7</v>
      </c>
      <c r="AO90" s="243">
        <f t="shared" si="278"/>
        <v>459.9</v>
      </c>
      <c r="AP90" s="242">
        <f>RCF!C$35</f>
        <v>12.92</v>
      </c>
      <c r="AQ90" s="245">
        <f t="shared" si="279"/>
        <v>551.79999999999995</v>
      </c>
      <c r="AR90" s="245">
        <f t="shared" si="279"/>
        <v>620.79999999999995</v>
      </c>
      <c r="AS90" s="243">
        <f t="shared" si="280"/>
        <v>466.7</v>
      </c>
      <c r="AT90" s="242">
        <f>RCF!C$37</f>
        <v>13.11</v>
      </c>
      <c r="AU90" s="243">
        <f t="shared" si="281"/>
        <v>457.4</v>
      </c>
      <c r="AV90" s="242">
        <f>RCF!C$39</f>
        <v>12.85</v>
      </c>
      <c r="AW90" s="243">
        <f t="shared" si="282"/>
        <v>451.4</v>
      </c>
      <c r="AX90" s="242">
        <f>RCF!C$41</f>
        <v>12.682</v>
      </c>
    </row>
    <row r="91" spans="1:50" s="114" customFormat="1" x14ac:dyDescent="0.2">
      <c r="A91" s="123" t="s">
        <v>238</v>
      </c>
      <c r="B91" s="124" t="s">
        <v>108</v>
      </c>
      <c r="C91" s="125"/>
      <c r="D91" s="246"/>
      <c r="E91" s="242"/>
      <c r="F91" s="247"/>
      <c r="G91" s="248"/>
      <c r="H91" s="247"/>
      <c r="I91" s="246"/>
      <c r="J91" s="249"/>
      <c r="K91" s="249"/>
      <c r="L91" s="249"/>
      <c r="M91" s="249"/>
      <c r="N91" s="249"/>
      <c r="O91" s="246"/>
      <c r="P91" s="250"/>
      <c r="Q91" s="249"/>
      <c r="R91" s="249"/>
      <c r="S91" s="246"/>
      <c r="T91" s="250"/>
      <c r="U91" s="246"/>
      <c r="V91" s="250"/>
      <c r="W91" s="249"/>
      <c r="X91" s="249"/>
      <c r="Y91" s="249"/>
      <c r="Z91" s="249"/>
      <c r="AA91" s="249"/>
      <c r="AB91" s="249"/>
      <c r="AC91" s="246"/>
      <c r="AD91" s="250"/>
      <c r="AE91" s="251"/>
      <c r="AF91" s="251"/>
      <c r="AG91" s="251"/>
      <c r="AH91" s="246"/>
      <c r="AI91" s="248"/>
      <c r="AJ91" s="246"/>
      <c r="AK91" s="248"/>
      <c r="AL91" s="246"/>
      <c r="AM91" s="248"/>
      <c r="AN91" s="251"/>
      <c r="AO91" s="246"/>
      <c r="AP91" s="248"/>
      <c r="AQ91" s="251"/>
      <c r="AR91" s="251"/>
      <c r="AS91" s="246"/>
      <c r="AT91" s="248"/>
      <c r="AU91" s="246"/>
      <c r="AV91" s="248"/>
      <c r="AW91" s="246"/>
      <c r="AX91" s="248"/>
    </row>
    <row r="92" spans="1:50" s="114" customFormat="1" x14ac:dyDescent="0.2">
      <c r="A92" s="123" t="s">
        <v>239</v>
      </c>
      <c r="B92" s="124" t="s">
        <v>109</v>
      </c>
      <c r="C92" s="125"/>
      <c r="D92" s="246"/>
      <c r="E92" s="242"/>
      <c r="F92" s="247"/>
      <c r="G92" s="248"/>
      <c r="H92" s="247"/>
      <c r="I92" s="246"/>
      <c r="J92" s="249"/>
      <c r="K92" s="249"/>
      <c r="L92" s="249"/>
      <c r="M92" s="249"/>
      <c r="N92" s="249"/>
      <c r="O92" s="246"/>
      <c r="P92" s="250"/>
      <c r="Q92" s="249"/>
      <c r="R92" s="249"/>
      <c r="S92" s="246"/>
      <c r="T92" s="250"/>
      <c r="U92" s="246"/>
      <c r="V92" s="250"/>
      <c r="W92" s="249"/>
      <c r="X92" s="249"/>
      <c r="Y92" s="249"/>
      <c r="Z92" s="249"/>
      <c r="AA92" s="249"/>
      <c r="AB92" s="249"/>
      <c r="AC92" s="246"/>
      <c r="AD92" s="250"/>
      <c r="AE92" s="251"/>
      <c r="AF92" s="251"/>
      <c r="AG92" s="251"/>
      <c r="AH92" s="246"/>
      <c r="AI92" s="248"/>
      <c r="AJ92" s="246"/>
      <c r="AK92" s="248"/>
      <c r="AL92" s="246"/>
      <c r="AM92" s="248"/>
      <c r="AN92" s="251"/>
      <c r="AO92" s="246"/>
      <c r="AP92" s="248"/>
      <c r="AQ92" s="251"/>
      <c r="AR92" s="251"/>
      <c r="AS92" s="246"/>
      <c r="AT92" s="248"/>
      <c r="AU92" s="246"/>
      <c r="AV92" s="248"/>
      <c r="AW92" s="246"/>
      <c r="AX92" s="248"/>
    </row>
    <row r="93" spans="1:50" s="114" customFormat="1" x14ac:dyDescent="0.2">
      <c r="A93" s="123" t="s">
        <v>240</v>
      </c>
      <c r="B93" s="124" t="s">
        <v>112</v>
      </c>
      <c r="C93" s="125"/>
      <c r="D93" s="246"/>
      <c r="E93" s="242"/>
      <c r="F93" s="247"/>
      <c r="G93" s="248"/>
      <c r="H93" s="247"/>
      <c r="I93" s="246"/>
      <c r="J93" s="249"/>
      <c r="K93" s="249"/>
      <c r="L93" s="249"/>
      <c r="M93" s="249"/>
      <c r="N93" s="249"/>
      <c r="O93" s="246"/>
      <c r="P93" s="250"/>
      <c r="Q93" s="249"/>
      <c r="R93" s="249"/>
      <c r="S93" s="246"/>
      <c r="T93" s="250"/>
      <c r="U93" s="246"/>
      <c r="V93" s="250"/>
      <c r="W93" s="249"/>
      <c r="X93" s="249"/>
      <c r="Y93" s="249"/>
      <c r="Z93" s="249"/>
      <c r="AA93" s="249"/>
      <c r="AB93" s="249"/>
      <c r="AC93" s="246"/>
      <c r="AD93" s="250"/>
      <c r="AE93" s="251"/>
      <c r="AF93" s="251"/>
      <c r="AG93" s="251"/>
      <c r="AH93" s="246"/>
      <c r="AI93" s="248"/>
      <c r="AJ93" s="246"/>
      <c r="AK93" s="248"/>
      <c r="AL93" s="246"/>
      <c r="AM93" s="248"/>
      <c r="AN93" s="251"/>
      <c r="AO93" s="246"/>
      <c r="AP93" s="248"/>
      <c r="AQ93" s="251"/>
      <c r="AR93" s="251"/>
      <c r="AS93" s="246"/>
      <c r="AT93" s="248"/>
      <c r="AU93" s="246"/>
      <c r="AV93" s="248"/>
      <c r="AW93" s="246"/>
      <c r="AX93" s="248"/>
    </row>
    <row r="94" spans="1:50" s="114" customFormat="1" x14ac:dyDescent="0.2">
      <c r="A94" s="123" t="s">
        <v>241</v>
      </c>
      <c r="B94" s="124" t="s">
        <v>113</v>
      </c>
      <c r="C94" s="125"/>
      <c r="D94" s="246"/>
      <c r="E94" s="242"/>
      <c r="F94" s="247"/>
      <c r="G94" s="248"/>
      <c r="H94" s="247"/>
      <c r="I94" s="246"/>
      <c r="J94" s="249"/>
      <c r="K94" s="249"/>
      <c r="L94" s="249"/>
      <c r="M94" s="249"/>
      <c r="N94" s="249"/>
      <c r="O94" s="246"/>
      <c r="P94" s="250"/>
      <c r="Q94" s="249"/>
      <c r="R94" s="249"/>
      <c r="S94" s="246"/>
      <c r="T94" s="250"/>
      <c r="U94" s="246"/>
      <c r="V94" s="250"/>
      <c r="W94" s="249"/>
      <c r="X94" s="249"/>
      <c r="Y94" s="249"/>
      <c r="Z94" s="249"/>
      <c r="AA94" s="249"/>
      <c r="AB94" s="249"/>
      <c r="AC94" s="246"/>
      <c r="AD94" s="250"/>
      <c r="AE94" s="251"/>
      <c r="AF94" s="251"/>
      <c r="AG94" s="251"/>
      <c r="AH94" s="246"/>
      <c r="AI94" s="248"/>
      <c r="AJ94" s="246"/>
      <c r="AK94" s="248"/>
      <c r="AL94" s="246"/>
      <c r="AM94" s="248"/>
      <c r="AN94" s="251"/>
      <c r="AO94" s="246"/>
      <c r="AP94" s="248"/>
      <c r="AQ94" s="251"/>
      <c r="AR94" s="251"/>
      <c r="AS94" s="246"/>
      <c r="AT94" s="248"/>
      <c r="AU94" s="246"/>
      <c r="AV94" s="248"/>
      <c r="AW94" s="246"/>
      <c r="AX94" s="248"/>
    </row>
    <row r="95" spans="1:50" x14ac:dyDescent="0.2">
      <c r="A95" s="133"/>
      <c r="B95" s="134"/>
      <c r="C95" s="135"/>
      <c r="D95" s="252"/>
      <c r="E95" s="253"/>
      <c r="F95" s="252"/>
      <c r="G95" s="253"/>
      <c r="H95" s="252"/>
      <c r="I95" s="253"/>
      <c r="J95" s="254"/>
      <c r="K95" s="254"/>
      <c r="L95" s="254"/>
      <c r="M95" s="254"/>
      <c r="N95" s="254"/>
      <c r="O95" s="252"/>
      <c r="P95" s="253"/>
      <c r="Q95" s="254"/>
      <c r="R95" s="254"/>
      <c r="S95" s="252"/>
      <c r="T95" s="253"/>
      <c r="U95" s="252"/>
      <c r="V95" s="253"/>
      <c r="W95" s="255"/>
      <c r="X95" s="255"/>
      <c r="Y95" s="255"/>
      <c r="Z95" s="255"/>
      <c r="AA95" s="255"/>
      <c r="AB95" s="255"/>
      <c r="AC95" s="256"/>
      <c r="AD95" s="253"/>
      <c r="AE95" s="257"/>
      <c r="AF95" s="257"/>
      <c r="AG95" s="257"/>
      <c r="AH95" s="252"/>
      <c r="AI95" s="253"/>
      <c r="AJ95" s="252"/>
      <c r="AK95" s="253"/>
      <c r="AL95" s="252"/>
      <c r="AM95" s="253"/>
      <c r="AN95" s="257"/>
      <c r="AO95" s="258"/>
      <c r="AP95" s="259"/>
      <c r="AQ95" s="257"/>
      <c r="AR95" s="257"/>
      <c r="AS95" s="258"/>
      <c r="AT95" s="259"/>
      <c r="AU95" s="258"/>
      <c r="AV95" s="259"/>
      <c r="AW95" s="258"/>
      <c r="AX95" s="259"/>
    </row>
    <row r="96" spans="1:50" x14ac:dyDescent="0.2">
      <c r="A96" s="177" t="s">
        <v>114</v>
      </c>
      <c r="B96" s="9"/>
      <c r="C96" s="10"/>
      <c r="D96" s="11"/>
      <c r="E96" s="12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1"/>
      <c r="T96" s="12"/>
      <c r="U96" s="11"/>
      <c r="V96" s="12"/>
      <c r="W96" s="9"/>
      <c r="X96" s="9"/>
      <c r="Y96" s="9"/>
      <c r="Z96" s="9"/>
      <c r="AA96" s="9"/>
      <c r="AB96" s="9"/>
      <c r="AC96" s="11"/>
      <c r="AD96" s="12"/>
      <c r="AE96" s="12"/>
      <c r="AF96" s="12"/>
      <c r="AG96" s="12"/>
      <c r="AH96" s="13"/>
      <c r="AI96" s="12"/>
      <c r="AJ96" s="13"/>
      <c r="AK96" s="12"/>
      <c r="AL96" s="13"/>
      <c r="AM96" s="12"/>
      <c r="AN96" s="12"/>
      <c r="AO96" s="11"/>
      <c r="AP96" s="12"/>
      <c r="AQ96" s="12"/>
      <c r="AR96" s="12"/>
      <c r="AS96" s="11"/>
      <c r="AT96" s="12"/>
      <c r="AU96" s="11"/>
      <c r="AV96" s="12"/>
      <c r="AW96" s="12"/>
      <c r="AX96" s="14"/>
    </row>
    <row r="97" spans="1:50" x14ac:dyDescent="0.2">
      <c r="A97" s="178"/>
      <c r="C97" s="15"/>
      <c r="D97" s="16"/>
      <c r="E97" s="17"/>
      <c r="F97" s="16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6"/>
      <c r="T97" s="17"/>
      <c r="U97" s="16"/>
      <c r="V97" s="17"/>
      <c r="W97" s="15"/>
      <c r="X97" s="15"/>
      <c r="Y97" s="15"/>
      <c r="Z97" s="15"/>
      <c r="AA97" s="15"/>
      <c r="AB97" s="15"/>
      <c r="AC97" s="16"/>
      <c r="AD97" s="17"/>
      <c r="AE97" s="17"/>
      <c r="AF97" s="17"/>
      <c r="AG97" s="17"/>
      <c r="AH97" s="18"/>
      <c r="AI97" s="17"/>
      <c r="AJ97" s="18"/>
      <c r="AK97" s="17"/>
      <c r="AL97" s="18"/>
      <c r="AM97" s="17"/>
      <c r="AN97" s="17"/>
      <c r="AO97" s="16"/>
      <c r="AP97" s="17"/>
      <c r="AQ97" s="17"/>
      <c r="AR97" s="17"/>
      <c r="AS97" s="16"/>
      <c r="AT97" s="17"/>
      <c r="AU97" s="16"/>
      <c r="AV97" s="17"/>
      <c r="AW97" s="17"/>
      <c r="AX97" s="19"/>
    </row>
    <row r="98" spans="1:50" x14ac:dyDescent="0.2">
      <c r="A98" s="179" t="s">
        <v>188</v>
      </c>
      <c r="B98" s="180"/>
      <c r="C98" s="180"/>
      <c r="D98" s="180"/>
      <c r="E98" s="180"/>
      <c r="F98" s="237"/>
      <c r="G98" s="180"/>
      <c r="H98" s="20"/>
      <c r="I98" s="20"/>
      <c r="J98" s="181"/>
      <c r="K98" s="181"/>
      <c r="L98" s="181"/>
      <c r="M98" s="181"/>
      <c r="N98" s="181"/>
      <c r="O98" s="20"/>
      <c r="P98" s="20"/>
      <c r="Q98" s="181"/>
      <c r="R98" s="181"/>
      <c r="S98" s="20"/>
      <c r="T98" s="20"/>
      <c r="U98" s="20"/>
      <c r="V98" s="20"/>
      <c r="W98" s="15"/>
      <c r="X98" s="15"/>
      <c r="Y98" s="15"/>
      <c r="Z98" s="15"/>
      <c r="AA98" s="15"/>
      <c r="AB98" s="15"/>
      <c r="AC98" s="20"/>
      <c r="AD98" s="20"/>
      <c r="AE98" s="17"/>
      <c r="AF98" s="17"/>
      <c r="AG98" s="17"/>
      <c r="AH98" s="20"/>
      <c r="AI98" s="20"/>
      <c r="AJ98" s="20"/>
      <c r="AK98" s="20"/>
      <c r="AL98" s="182"/>
      <c r="AM98" s="20"/>
      <c r="AN98" s="17"/>
      <c r="AO98" s="183"/>
      <c r="AP98" s="20"/>
      <c r="AQ98" s="17"/>
      <c r="AR98" s="17"/>
      <c r="AS98" s="183"/>
      <c r="AT98" s="20"/>
      <c r="AU98" s="183"/>
      <c r="AV98" s="184"/>
      <c r="AW98" s="20"/>
      <c r="AX98" s="185"/>
    </row>
    <row r="99" spans="1:50" x14ac:dyDescent="0.2">
      <c r="A99" s="186" t="s">
        <v>189</v>
      </c>
      <c r="B99" s="180"/>
      <c r="C99" s="180"/>
      <c r="D99" s="180"/>
      <c r="E99" s="180"/>
      <c r="F99" s="237"/>
      <c r="G99" s="180"/>
      <c r="H99" s="20"/>
      <c r="I99" s="20"/>
      <c r="J99" s="181"/>
      <c r="K99" s="181"/>
      <c r="L99" s="181"/>
      <c r="M99" s="181"/>
      <c r="N99" s="181"/>
      <c r="O99" s="20"/>
      <c r="P99" s="20"/>
      <c r="Q99" s="181"/>
      <c r="R99" s="181"/>
      <c r="S99" s="20"/>
      <c r="T99" s="20"/>
      <c r="U99" s="20"/>
      <c r="V99" s="20"/>
      <c r="W99" s="15"/>
      <c r="X99" s="15"/>
      <c r="Y99" s="15"/>
      <c r="Z99" s="15"/>
      <c r="AA99" s="15"/>
      <c r="AB99" s="15"/>
      <c r="AC99" s="20"/>
      <c r="AD99" s="20"/>
      <c r="AE99" s="17"/>
      <c r="AF99" s="17"/>
      <c r="AG99" s="17"/>
      <c r="AH99" s="20"/>
      <c r="AI99" s="20"/>
      <c r="AJ99" s="20"/>
      <c r="AK99" s="20"/>
      <c r="AL99" s="182"/>
      <c r="AM99" s="20"/>
      <c r="AN99" s="17"/>
      <c r="AO99" s="183"/>
      <c r="AP99" s="20"/>
      <c r="AQ99" s="17"/>
      <c r="AR99" s="17"/>
      <c r="AS99" s="183"/>
      <c r="AT99" s="20"/>
      <c r="AU99" s="183"/>
      <c r="AV99" s="184"/>
      <c r="AW99" s="20"/>
      <c r="AX99" s="185"/>
    </row>
    <row r="100" spans="1:50" x14ac:dyDescent="0.2">
      <c r="A100" s="179" t="s">
        <v>137</v>
      </c>
      <c r="B100" s="20"/>
      <c r="C100" s="15"/>
      <c r="D100" s="16"/>
      <c r="E100" s="17"/>
      <c r="F100" s="16"/>
      <c r="G100" s="17"/>
      <c r="H100" s="17"/>
      <c r="I100" s="17"/>
      <c r="J100" s="181"/>
      <c r="K100" s="181"/>
      <c r="L100" s="181"/>
      <c r="M100" s="181"/>
      <c r="N100" s="181"/>
      <c r="O100" s="17"/>
      <c r="P100" s="17"/>
      <c r="Q100" s="181"/>
      <c r="R100" s="181"/>
      <c r="S100" s="16"/>
      <c r="T100" s="17"/>
      <c r="U100" s="16"/>
      <c r="V100" s="17"/>
      <c r="W100" s="15"/>
      <c r="X100" s="15"/>
      <c r="Y100" s="15"/>
      <c r="Z100" s="15"/>
      <c r="AA100" s="15"/>
      <c r="AB100" s="15"/>
      <c r="AC100" s="16"/>
      <c r="AD100" s="17"/>
      <c r="AE100" s="17"/>
      <c r="AF100" s="17"/>
      <c r="AG100" s="17"/>
      <c r="AH100" s="18"/>
      <c r="AI100" s="17"/>
      <c r="AJ100" s="18"/>
      <c r="AK100" s="17"/>
      <c r="AL100" s="18"/>
      <c r="AM100" s="17"/>
      <c r="AN100" s="17"/>
      <c r="AO100" s="16"/>
      <c r="AP100" s="17"/>
      <c r="AQ100" s="17"/>
      <c r="AR100" s="17"/>
      <c r="AS100" s="16"/>
      <c r="AT100" s="17"/>
      <c r="AU100" s="16"/>
      <c r="AV100" s="17"/>
      <c r="AW100" s="17"/>
      <c r="AX100" s="19"/>
    </row>
    <row r="101" spans="1:50" x14ac:dyDescent="0.2">
      <c r="A101" s="179" t="s">
        <v>138</v>
      </c>
      <c r="B101" s="20"/>
      <c r="C101" s="15"/>
      <c r="D101" s="16"/>
      <c r="E101" s="17"/>
      <c r="F101" s="16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6"/>
      <c r="T101" s="17"/>
      <c r="U101" s="16"/>
      <c r="V101" s="17"/>
      <c r="W101" s="15"/>
      <c r="X101" s="15"/>
      <c r="Y101" s="15"/>
      <c r="Z101" s="15"/>
      <c r="AA101" s="15"/>
      <c r="AB101" s="15"/>
      <c r="AC101" s="16"/>
      <c r="AD101" s="17"/>
      <c r="AE101" s="17"/>
      <c r="AF101" s="17"/>
      <c r="AG101" s="17"/>
      <c r="AH101" s="18"/>
      <c r="AI101" s="17"/>
      <c r="AJ101" s="18"/>
      <c r="AK101" s="17"/>
      <c r="AL101" s="18"/>
      <c r="AM101" s="17"/>
      <c r="AN101" s="17"/>
      <c r="AO101" s="16"/>
      <c r="AP101" s="17"/>
      <c r="AQ101" s="17"/>
      <c r="AR101" s="17"/>
      <c r="AS101" s="16"/>
      <c r="AT101" s="17"/>
      <c r="AU101" s="16"/>
      <c r="AV101" s="17"/>
      <c r="AW101" s="17"/>
      <c r="AX101" s="19"/>
    </row>
    <row r="102" spans="1:50" x14ac:dyDescent="0.2">
      <c r="A102" s="179" t="s">
        <v>190</v>
      </c>
      <c r="B102" s="20"/>
      <c r="C102" s="15"/>
      <c r="D102" s="16"/>
      <c r="E102" s="17"/>
      <c r="F102" s="16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6"/>
      <c r="T102" s="17"/>
      <c r="U102" s="16"/>
      <c r="V102" s="17"/>
      <c r="W102" s="15"/>
      <c r="X102" s="15"/>
      <c r="Y102" s="15"/>
      <c r="Z102" s="15"/>
      <c r="AA102" s="15"/>
      <c r="AB102" s="15"/>
      <c r="AC102" s="16"/>
      <c r="AD102" s="17"/>
      <c r="AE102" s="17"/>
      <c r="AF102" s="17"/>
      <c r="AG102" s="17"/>
      <c r="AH102" s="18"/>
      <c r="AI102" s="17"/>
      <c r="AJ102" s="18"/>
      <c r="AK102" s="17"/>
      <c r="AL102" s="18"/>
      <c r="AM102" s="17"/>
      <c r="AN102" s="17"/>
      <c r="AO102" s="16"/>
      <c r="AP102" s="17"/>
      <c r="AQ102" s="17"/>
      <c r="AR102" s="17"/>
      <c r="AS102" s="16"/>
      <c r="AT102" s="17"/>
      <c r="AU102" s="16"/>
      <c r="AV102" s="17"/>
      <c r="AW102" s="17"/>
      <c r="AX102" s="19"/>
    </row>
    <row r="103" spans="1:50" x14ac:dyDescent="0.2">
      <c r="A103" s="179" t="s">
        <v>242</v>
      </c>
      <c r="B103" s="20"/>
      <c r="C103" s="15"/>
      <c r="D103" s="16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6"/>
      <c r="T103" s="17"/>
      <c r="U103" s="16"/>
      <c r="V103" s="17"/>
      <c r="W103" s="15"/>
      <c r="X103" s="15"/>
      <c r="Y103" s="15"/>
      <c r="Z103" s="15"/>
      <c r="AA103" s="15"/>
      <c r="AB103" s="15"/>
      <c r="AC103" s="16"/>
      <c r="AD103" s="17"/>
      <c r="AE103" s="17"/>
      <c r="AF103" s="17"/>
      <c r="AG103" s="17"/>
      <c r="AH103" s="18"/>
      <c r="AI103" s="17"/>
      <c r="AJ103" s="18"/>
      <c r="AK103" s="17"/>
      <c r="AL103" s="17"/>
      <c r="AM103" s="17"/>
      <c r="AN103" s="17"/>
      <c r="AO103" s="16"/>
      <c r="AP103" s="17"/>
      <c r="AQ103" s="17"/>
      <c r="AR103" s="17"/>
      <c r="AS103" s="16"/>
      <c r="AT103" s="17"/>
      <c r="AU103" s="17"/>
      <c r="AV103" s="17"/>
      <c r="AW103" s="17"/>
      <c r="AX103" s="19"/>
    </row>
    <row r="104" spans="1:50" x14ac:dyDescent="0.2">
      <c r="A104" s="179" t="s">
        <v>243</v>
      </c>
      <c r="B104" s="20"/>
      <c r="C104" s="15"/>
      <c r="D104" s="16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6"/>
      <c r="T104" s="17"/>
      <c r="U104" s="16"/>
      <c r="V104" s="17"/>
      <c r="W104" s="15"/>
      <c r="X104" s="15"/>
      <c r="Y104" s="15"/>
      <c r="Z104" s="15"/>
      <c r="AA104" s="15"/>
      <c r="AB104" s="15"/>
      <c r="AC104" s="16"/>
      <c r="AD104" s="17"/>
      <c r="AE104" s="17"/>
      <c r="AF104" s="17"/>
      <c r="AG104" s="17"/>
      <c r="AH104" s="18"/>
      <c r="AI104" s="17"/>
      <c r="AJ104" s="18"/>
      <c r="AK104" s="17"/>
      <c r="AL104" s="17"/>
      <c r="AM104" s="17"/>
      <c r="AN104" s="17"/>
      <c r="AO104" s="16"/>
      <c r="AP104" s="17"/>
      <c r="AQ104" s="17"/>
      <c r="AR104" s="17"/>
      <c r="AS104" s="16"/>
      <c r="AT104" s="17"/>
      <c r="AU104" s="17"/>
      <c r="AV104" s="17"/>
      <c r="AW104" s="17"/>
      <c r="AX104" s="19"/>
    </row>
    <row r="105" spans="1:50" x14ac:dyDescent="0.2">
      <c r="A105" s="179" t="s">
        <v>244</v>
      </c>
      <c r="B105" s="20"/>
      <c r="C105" s="15"/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6"/>
      <c r="T105" s="17"/>
      <c r="U105" s="16"/>
      <c r="V105" s="17"/>
      <c r="W105" s="15"/>
      <c r="X105" s="15"/>
      <c r="Y105" s="15"/>
      <c r="Z105" s="15"/>
      <c r="AA105" s="15"/>
      <c r="AB105" s="15"/>
      <c r="AC105" s="16"/>
      <c r="AD105" s="17"/>
      <c r="AE105" s="17"/>
      <c r="AF105" s="17"/>
      <c r="AG105" s="17"/>
      <c r="AH105" s="18"/>
      <c r="AI105" s="17"/>
      <c r="AJ105" s="18"/>
      <c r="AK105" s="17"/>
      <c r="AL105" s="17"/>
      <c r="AM105" s="17"/>
      <c r="AN105" s="17"/>
      <c r="AO105" s="16"/>
      <c r="AP105" s="17"/>
      <c r="AQ105" s="17"/>
      <c r="AR105" s="17"/>
      <c r="AS105" s="16"/>
      <c r="AT105" s="17"/>
      <c r="AU105" s="17"/>
      <c r="AV105" s="17"/>
      <c r="AW105" s="17"/>
      <c r="AX105" s="19"/>
    </row>
    <row r="106" spans="1:50" x14ac:dyDescent="0.2">
      <c r="A106" s="179" t="s">
        <v>140</v>
      </c>
      <c r="B106" s="20"/>
      <c r="C106" s="15"/>
      <c r="D106" s="16"/>
      <c r="E106" s="17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6"/>
      <c r="T106" s="17"/>
      <c r="U106" s="16"/>
      <c r="V106" s="17"/>
      <c r="W106" s="15"/>
      <c r="X106" s="15"/>
      <c r="Y106" s="15"/>
      <c r="Z106" s="15"/>
      <c r="AA106" s="15"/>
      <c r="AB106" s="15"/>
      <c r="AC106" s="16"/>
      <c r="AD106" s="17"/>
      <c r="AE106" s="17"/>
      <c r="AF106" s="17"/>
      <c r="AG106" s="17"/>
      <c r="AH106" s="18"/>
      <c r="AI106" s="17"/>
      <c r="AJ106" s="18"/>
      <c r="AK106" s="17"/>
      <c r="AL106" s="18"/>
      <c r="AM106" s="17"/>
      <c r="AN106" s="17"/>
      <c r="AO106" s="16"/>
      <c r="AP106" s="17"/>
      <c r="AQ106" s="17"/>
      <c r="AR106" s="17"/>
      <c r="AS106" s="16"/>
      <c r="AT106" s="17"/>
      <c r="AU106" s="16"/>
      <c r="AV106" s="17"/>
      <c r="AW106" s="17"/>
      <c r="AX106" s="19"/>
    </row>
    <row r="107" spans="1:50" x14ac:dyDescent="0.2">
      <c r="A107" s="187" t="s">
        <v>191</v>
      </c>
      <c r="B107" s="21"/>
      <c r="C107" s="21"/>
      <c r="D107" s="22"/>
      <c r="E107" s="23"/>
      <c r="F107" s="22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2"/>
      <c r="T107" s="23"/>
      <c r="U107" s="22"/>
      <c r="V107" s="23"/>
      <c r="W107" s="21"/>
      <c r="X107" s="21"/>
      <c r="Y107" s="21"/>
      <c r="Z107" s="21"/>
      <c r="AA107" s="21"/>
      <c r="AB107" s="21"/>
      <c r="AC107" s="22"/>
      <c r="AD107" s="23"/>
      <c r="AE107" s="23"/>
      <c r="AF107" s="23"/>
      <c r="AG107" s="23"/>
      <c r="AH107" s="24"/>
      <c r="AI107" s="23"/>
      <c r="AJ107" s="24"/>
      <c r="AK107" s="23"/>
      <c r="AL107" s="24"/>
      <c r="AM107" s="23"/>
      <c r="AN107" s="23"/>
      <c r="AO107" s="22"/>
      <c r="AP107" s="23"/>
      <c r="AQ107" s="23"/>
      <c r="AR107" s="23"/>
      <c r="AS107" s="22"/>
      <c r="AT107" s="23"/>
      <c r="AU107" s="22"/>
      <c r="AV107" s="23"/>
      <c r="AW107" s="23"/>
      <c r="AX107" s="25"/>
    </row>
    <row r="108" spans="1:50" x14ac:dyDescent="0.2">
      <c r="A108" s="179" t="s">
        <v>136</v>
      </c>
      <c r="C108" s="15"/>
      <c r="D108" s="16"/>
      <c r="E108" s="17"/>
      <c r="F108" s="16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6"/>
      <c r="T108" s="17"/>
      <c r="U108" s="16"/>
      <c r="V108" s="17"/>
      <c r="W108" s="15"/>
      <c r="X108" s="15"/>
      <c r="Y108" s="15"/>
      <c r="Z108" s="15"/>
      <c r="AA108" s="15"/>
      <c r="AB108" s="15"/>
      <c r="AC108" s="16"/>
      <c r="AD108" s="17"/>
      <c r="AE108" s="17"/>
      <c r="AF108" s="17"/>
      <c r="AG108" s="17"/>
      <c r="AH108" s="18"/>
      <c r="AI108" s="17"/>
      <c r="AJ108" s="18"/>
      <c r="AK108" s="17"/>
      <c r="AL108" s="18"/>
      <c r="AM108" s="17"/>
      <c r="AN108" s="17"/>
      <c r="AO108" s="16"/>
      <c r="AP108" s="17"/>
      <c r="AQ108" s="17"/>
      <c r="AR108" s="17"/>
      <c r="AS108" s="16"/>
      <c r="AT108" s="17"/>
      <c r="AU108" s="16"/>
      <c r="AV108" s="17"/>
      <c r="AW108" s="17"/>
      <c r="AX108" s="19"/>
    </row>
    <row r="109" spans="1:50" x14ac:dyDescent="0.2">
      <c r="A109" s="188" t="s">
        <v>192</v>
      </c>
      <c r="B109" s="21"/>
      <c r="C109" s="21"/>
      <c r="D109" s="22"/>
      <c r="E109" s="23"/>
      <c r="F109" s="22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2"/>
      <c r="T109" s="23"/>
      <c r="U109" s="22"/>
      <c r="V109" s="23"/>
      <c r="W109" s="21"/>
      <c r="X109" s="21"/>
      <c r="Y109" s="21"/>
      <c r="Z109" s="21"/>
      <c r="AA109" s="21"/>
      <c r="AB109" s="21"/>
      <c r="AC109" s="22"/>
      <c r="AD109" s="23"/>
      <c r="AE109" s="23"/>
      <c r="AF109" s="23"/>
      <c r="AG109" s="23"/>
      <c r="AH109" s="24"/>
      <c r="AI109" s="23"/>
      <c r="AJ109" s="24"/>
      <c r="AK109" s="23"/>
      <c r="AL109" s="24"/>
      <c r="AM109" s="23"/>
      <c r="AN109" s="23"/>
      <c r="AO109" s="22"/>
      <c r="AP109" s="23"/>
      <c r="AQ109" s="23"/>
      <c r="AR109" s="23"/>
      <c r="AS109" s="22"/>
      <c r="AT109" s="23"/>
      <c r="AU109" s="22"/>
      <c r="AV109" s="23"/>
      <c r="AW109" s="23"/>
      <c r="AX109" s="25"/>
    </row>
    <row r="110" spans="1:50" s="195" customFormat="1" x14ac:dyDescent="0.2">
      <c r="A110" s="189" t="s">
        <v>245</v>
      </c>
      <c r="B110" s="190"/>
      <c r="C110" s="190"/>
      <c r="D110" s="191"/>
      <c r="E110" s="192"/>
      <c r="F110" s="191"/>
      <c r="G110" s="192"/>
      <c r="H110" s="191"/>
      <c r="I110" s="192"/>
      <c r="J110" s="192"/>
      <c r="K110" s="192"/>
      <c r="L110" s="192"/>
      <c r="M110" s="192"/>
      <c r="N110" s="192"/>
      <c r="O110" s="191"/>
      <c r="P110" s="192"/>
      <c r="Q110" s="192"/>
      <c r="R110" s="192"/>
      <c r="S110" s="191"/>
      <c r="T110" s="192"/>
      <c r="U110" s="191"/>
      <c r="V110" s="192"/>
      <c r="W110" s="190"/>
      <c r="X110" s="190"/>
      <c r="Y110" s="190"/>
      <c r="Z110" s="190"/>
      <c r="AA110" s="190"/>
      <c r="AB110" s="190"/>
      <c r="AC110" s="191"/>
      <c r="AD110" s="192"/>
      <c r="AE110" s="192"/>
      <c r="AF110" s="192"/>
      <c r="AG110" s="192"/>
      <c r="AH110" s="193"/>
      <c r="AI110" s="192"/>
      <c r="AJ110" s="193"/>
      <c r="AK110" s="192"/>
      <c r="AL110" s="193"/>
      <c r="AM110" s="192"/>
      <c r="AN110" s="192"/>
      <c r="AO110" s="191"/>
      <c r="AP110" s="192"/>
      <c r="AQ110" s="192"/>
      <c r="AR110" s="192"/>
      <c r="AS110" s="191"/>
      <c r="AT110" s="192"/>
      <c r="AU110" s="191"/>
      <c r="AV110" s="192"/>
      <c r="AW110" s="192"/>
      <c r="AX110" s="194"/>
    </row>
    <row r="111" spans="1:50" s="195" customFormat="1" x14ac:dyDescent="0.2">
      <c r="A111" s="189" t="s">
        <v>246</v>
      </c>
      <c r="B111" s="190"/>
      <c r="C111" s="190"/>
      <c r="D111" s="191"/>
      <c r="E111" s="192"/>
      <c r="F111" s="191"/>
      <c r="G111" s="192"/>
      <c r="H111" s="191"/>
      <c r="I111" s="192"/>
      <c r="J111" s="192"/>
      <c r="K111" s="192"/>
      <c r="L111" s="192"/>
      <c r="M111" s="192"/>
      <c r="N111" s="192"/>
      <c r="O111" s="191"/>
      <c r="P111" s="192"/>
      <c r="Q111" s="192"/>
      <c r="R111" s="192"/>
      <c r="S111" s="191"/>
      <c r="T111" s="192"/>
      <c r="U111" s="191"/>
      <c r="V111" s="192"/>
      <c r="W111" s="190"/>
      <c r="X111" s="190"/>
      <c r="Y111" s="190"/>
      <c r="Z111" s="190"/>
      <c r="AA111" s="190"/>
      <c r="AB111" s="190"/>
      <c r="AC111" s="191"/>
      <c r="AD111" s="192"/>
      <c r="AE111" s="192"/>
      <c r="AF111" s="192"/>
      <c r="AG111" s="192"/>
      <c r="AH111" s="193"/>
      <c r="AI111" s="192"/>
      <c r="AJ111" s="193"/>
      <c r="AK111" s="192"/>
      <c r="AL111" s="193"/>
      <c r="AM111" s="192"/>
      <c r="AN111" s="192"/>
      <c r="AO111" s="191"/>
      <c r="AP111" s="192"/>
      <c r="AQ111" s="192"/>
      <c r="AR111" s="192"/>
      <c r="AS111" s="191"/>
      <c r="AT111" s="192"/>
      <c r="AU111" s="191"/>
      <c r="AV111" s="192"/>
      <c r="AW111" s="192"/>
      <c r="AX111" s="194"/>
    </row>
    <row r="112" spans="1:50" s="136" customFormat="1" x14ac:dyDescent="0.2">
      <c r="A112" s="187"/>
      <c r="B112" s="21"/>
      <c r="C112" s="21"/>
      <c r="D112" s="22"/>
      <c r="E112" s="23"/>
      <c r="F112" s="22"/>
      <c r="G112" s="23"/>
      <c r="H112" s="22"/>
      <c r="I112" s="23"/>
      <c r="J112" s="23"/>
      <c r="K112" s="23"/>
      <c r="L112" s="23"/>
      <c r="M112" s="23"/>
      <c r="N112" s="23"/>
      <c r="O112" s="22"/>
      <c r="P112" s="23"/>
      <c r="Q112" s="23"/>
      <c r="R112" s="23"/>
      <c r="S112" s="22"/>
      <c r="T112" s="23"/>
      <c r="U112" s="22"/>
      <c r="V112" s="23"/>
      <c r="W112" s="21"/>
      <c r="X112" s="21"/>
      <c r="Y112" s="21"/>
      <c r="Z112" s="21"/>
      <c r="AA112" s="21"/>
      <c r="AB112" s="21"/>
      <c r="AC112" s="22"/>
      <c r="AD112" s="23"/>
      <c r="AE112" s="23"/>
      <c r="AF112" s="23"/>
      <c r="AG112" s="23"/>
      <c r="AH112" s="24"/>
      <c r="AI112" s="23"/>
      <c r="AJ112" s="24"/>
      <c r="AK112" s="23"/>
      <c r="AL112" s="24"/>
      <c r="AM112" s="23"/>
      <c r="AN112" s="23"/>
      <c r="AO112" s="22"/>
      <c r="AP112" s="23"/>
      <c r="AQ112" s="23"/>
      <c r="AR112" s="23"/>
      <c r="AS112" s="22"/>
      <c r="AT112" s="23"/>
      <c r="AU112" s="22"/>
      <c r="AV112" s="23"/>
      <c r="AW112" s="23"/>
      <c r="AX112" s="25"/>
    </row>
    <row r="113" spans="1:50" s="136" customFormat="1" x14ac:dyDescent="0.2">
      <c r="A113" s="26" t="s">
        <v>105</v>
      </c>
      <c r="B113" s="27"/>
      <c r="C113" s="28"/>
      <c r="D113" s="29"/>
      <c r="E113" s="30"/>
      <c r="F113" s="29"/>
      <c r="G113" s="30"/>
      <c r="H113" s="29"/>
      <c r="I113" s="30"/>
      <c r="J113" s="30"/>
      <c r="K113" s="30"/>
      <c r="L113" s="30"/>
      <c r="M113" s="30"/>
      <c r="N113" s="30"/>
      <c r="O113" s="29"/>
      <c r="P113" s="30"/>
      <c r="Q113" s="30"/>
      <c r="R113" s="30"/>
      <c r="S113" s="29"/>
      <c r="T113" s="30"/>
      <c r="U113" s="29"/>
      <c r="V113" s="30"/>
      <c r="W113" s="27"/>
      <c r="X113" s="27"/>
      <c r="Y113" s="27"/>
      <c r="Z113" s="27"/>
      <c r="AA113" s="27"/>
      <c r="AB113" s="27"/>
      <c r="AC113" s="29"/>
      <c r="AD113" s="30"/>
      <c r="AE113" s="30"/>
      <c r="AF113" s="30"/>
      <c r="AG113" s="30"/>
      <c r="AH113" s="31"/>
      <c r="AI113" s="30"/>
      <c r="AJ113" s="31"/>
      <c r="AK113" s="30"/>
      <c r="AL113" s="31"/>
      <c r="AM113" s="30"/>
      <c r="AN113" s="30"/>
      <c r="AO113" s="29"/>
      <c r="AP113" s="30"/>
      <c r="AQ113" s="30"/>
      <c r="AR113" s="30"/>
      <c r="AS113" s="29"/>
      <c r="AT113" s="30"/>
      <c r="AU113" s="29"/>
      <c r="AV113" s="30"/>
      <c r="AW113" s="30"/>
      <c r="AX113" s="32"/>
    </row>
    <row r="114" spans="1:50" x14ac:dyDescent="0.2">
      <c r="A114" s="33" t="s">
        <v>115</v>
      </c>
      <c r="B114" s="34"/>
      <c r="C114" s="34"/>
      <c r="D114" s="34"/>
      <c r="E114" s="34"/>
      <c r="F114" s="35"/>
      <c r="G114" s="34"/>
      <c r="H114" s="35"/>
      <c r="I114" s="34"/>
      <c r="J114" s="34"/>
      <c r="K114" s="34"/>
      <c r="L114" s="34"/>
      <c r="M114" s="34"/>
      <c r="N114" s="34"/>
      <c r="O114" s="35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6"/>
      <c r="AI114" s="34"/>
      <c r="AJ114" s="36"/>
      <c r="AK114" s="34"/>
      <c r="AL114" s="196"/>
      <c r="AM114" s="34"/>
      <c r="AN114" s="34"/>
      <c r="AO114" s="35"/>
      <c r="AP114" s="34"/>
      <c r="AQ114" s="34"/>
      <c r="AR114" s="34"/>
      <c r="AS114" s="35"/>
      <c r="AT114" s="34"/>
      <c r="AU114" s="35"/>
      <c r="AV114" s="197"/>
      <c r="AW114" s="34"/>
      <c r="AX114" s="37"/>
    </row>
    <row r="115" spans="1:50" x14ac:dyDescent="0.2">
      <c r="A115" s="198"/>
      <c r="B115" s="199"/>
      <c r="C115" s="200"/>
      <c r="D115" s="201"/>
      <c r="E115" s="202"/>
      <c r="F115" s="201"/>
      <c r="G115" s="202"/>
      <c r="H115" s="201"/>
      <c r="I115" s="202"/>
      <c r="J115" s="202"/>
      <c r="K115" s="202"/>
      <c r="L115" s="202"/>
      <c r="M115" s="202"/>
      <c r="N115" s="202"/>
      <c r="O115" s="201"/>
      <c r="P115" s="202"/>
      <c r="Q115" s="202"/>
      <c r="R115" s="202"/>
      <c r="S115" s="201"/>
      <c r="T115" s="202"/>
      <c r="U115" s="201"/>
      <c r="V115" s="202"/>
      <c r="W115" s="199"/>
      <c r="X115" s="199"/>
      <c r="Y115" s="199"/>
      <c r="Z115" s="199"/>
      <c r="AA115" s="199"/>
      <c r="AB115" s="199"/>
      <c r="AC115" s="201"/>
      <c r="AD115" s="202"/>
      <c r="AE115" s="202"/>
      <c r="AF115" s="202"/>
      <c r="AG115" s="202"/>
      <c r="AH115" s="203"/>
      <c r="AI115" s="202"/>
      <c r="AJ115" s="203"/>
      <c r="AK115" s="202"/>
      <c r="AL115" s="203"/>
      <c r="AM115" s="202"/>
      <c r="AN115" s="202"/>
      <c r="AO115" s="201"/>
      <c r="AP115" s="202"/>
      <c r="AQ115" s="202"/>
      <c r="AR115" s="202"/>
      <c r="AS115" s="201"/>
      <c r="AT115" s="202"/>
      <c r="AU115" s="201"/>
      <c r="AV115" s="202"/>
      <c r="AW115" s="202"/>
      <c r="AX115" s="204"/>
    </row>
    <row r="116" spans="1:50" x14ac:dyDescent="0.2">
      <c r="A116" s="26" t="s">
        <v>130</v>
      </c>
      <c r="B116" s="27"/>
      <c r="C116" s="28"/>
      <c r="D116" s="29"/>
      <c r="E116" s="30"/>
      <c r="F116" s="29"/>
      <c r="G116" s="30"/>
      <c r="H116" s="29"/>
      <c r="I116" s="30"/>
      <c r="J116" s="30"/>
      <c r="K116" s="30"/>
      <c r="L116" s="30"/>
      <c r="M116" s="30"/>
      <c r="N116" s="30"/>
      <c r="O116" s="29"/>
      <c r="P116" s="30"/>
      <c r="Q116" s="30"/>
      <c r="R116" s="30"/>
      <c r="S116" s="29"/>
      <c r="T116" s="30"/>
      <c r="U116" s="29"/>
      <c r="V116" s="30"/>
      <c r="W116" s="27"/>
      <c r="X116" s="27"/>
      <c r="Y116" s="27"/>
      <c r="Z116" s="27"/>
      <c r="AA116" s="27"/>
      <c r="AB116" s="27"/>
      <c r="AC116" s="29"/>
      <c r="AD116" s="30"/>
      <c r="AE116" s="30"/>
      <c r="AF116" s="30"/>
      <c r="AG116" s="30"/>
      <c r="AH116" s="31"/>
      <c r="AI116" s="30"/>
      <c r="AJ116" s="31"/>
      <c r="AK116" s="30"/>
      <c r="AL116" s="31"/>
      <c r="AM116" s="30"/>
      <c r="AN116" s="30"/>
      <c r="AO116" s="29"/>
      <c r="AP116" s="30"/>
      <c r="AQ116" s="30"/>
      <c r="AR116" s="30"/>
      <c r="AS116" s="29"/>
      <c r="AT116" s="30"/>
      <c r="AU116" s="29"/>
      <c r="AV116" s="30"/>
      <c r="AW116" s="30"/>
      <c r="AX116" s="32"/>
    </row>
    <row r="117" spans="1:50" x14ac:dyDescent="0.2">
      <c r="A117" s="33" t="s">
        <v>131</v>
      </c>
      <c r="B117" s="34"/>
      <c r="C117" s="34"/>
      <c r="D117" s="34"/>
      <c r="E117" s="34"/>
      <c r="F117" s="35"/>
      <c r="G117" s="34"/>
      <c r="H117" s="35"/>
      <c r="I117" s="34"/>
      <c r="J117" s="34"/>
      <c r="K117" s="34"/>
      <c r="L117" s="34"/>
      <c r="M117" s="34"/>
      <c r="N117" s="34"/>
      <c r="O117" s="35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6"/>
      <c r="AI117" s="34"/>
      <c r="AJ117" s="36"/>
      <c r="AK117" s="34"/>
      <c r="AL117" s="196"/>
      <c r="AM117" s="34"/>
      <c r="AN117" s="34"/>
      <c r="AO117" s="35"/>
      <c r="AP117" s="34"/>
      <c r="AQ117" s="34"/>
      <c r="AR117" s="34"/>
      <c r="AS117" s="35"/>
      <c r="AT117" s="34"/>
      <c r="AU117" s="35"/>
      <c r="AV117" s="197"/>
      <c r="AW117" s="34"/>
      <c r="AX117" s="37"/>
    </row>
    <row r="118" spans="1:50" x14ac:dyDescent="0.2">
      <c r="A118" s="33" t="s">
        <v>132</v>
      </c>
      <c r="B118" s="34"/>
      <c r="C118" s="34"/>
      <c r="D118" s="34"/>
      <c r="E118" s="34"/>
      <c r="F118" s="35"/>
      <c r="G118" s="34"/>
      <c r="H118" s="35"/>
      <c r="I118" s="34"/>
      <c r="J118" s="34"/>
      <c r="K118" s="34"/>
      <c r="L118" s="34"/>
      <c r="M118" s="34"/>
      <c r="N118" s="34"/>
      <c r="O118" s="35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6"/>
      <c r="AI118" s="34"/>
      <c r="AJ118" s="36"/>
      <c r="AK118" s="34"/>
      <c r="AL118" s="196"/>
      <c r="AM118" s="34"/>
      <c r="AN118" s="34"/>
      <c r="AO118" s="35"/>
      <c r="AP118" s="34"/>
      <c r="AQ118" s="34"/>
      <c r="AR118" s="34"/>
      <c r="AS118" s="35"/>
      <c r="AT118" s="34"/>
      <c r="AU118" s="35"/>
      <c r="AV118" s="197"/>
      <c r="AW118" s="34"/>
      <c r="AX118" s="37"/>
    </row>
    <row r="119" spans="1:50" x14ac:dyDescent="0.2">
      <c r="A119" s="33" t="s">
        <v>133</v>
      </c>
      <c r="B119" s="34"/>
      <c r="C119" s="34"/>
      <c r="D119" s="34"/>
      <c r="E119" s="34"/>
      <c r="F119" s="35"/>
      <c r="G119" s="34"/>
      <c r="H119" s="35"/>
      <c r="I119" s="34"/>
      <c r="J119" s="34"/>
      <c r="K119" s="34"/>
      <c r="L119" s="34"/>
      <c r="M119" s="34"/>
      <c r="N119" s="34"/>
      <c r="O119" s="35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6"/>
      <c r="AI119" s="34"/>
      <c r="AJ119" s="36"/>
      <c r="AK119" s="34"/>
      <c r="AL119" s="196"/>
      <c r="AM119" s="34"/>
      <c r="AN119" s="34"/>
      <c r="AO119" s="35"/>
      <c r="AP119" s="34"/>
      <c r="AQ119" s="34"/>
      <c r="AR119" s="34"/>
      <c r="AS119" s="35"/>
      <c r="AT119" s="34"/>
      <c r="AU119" s="35"/>
      <c r="AV119" s="197"/>
      <c r="AW119" s="34"/>
      <c r="AX119" s="37"/>
    </row>
    <row r="120" spans="1:50" x14ac:dyDescent="0.2">
      <c r="A120" s="33" t="s">
        <v>134</v>
      </c>
      <c r="B120" s="34"/>
      <c r="C120" s="34"/>
      <c r="D120" s="34"/>
      <c r="E120" s="34"/>
      <c r="F120" s="35"/>
      <c r="G120" s="34"/>
      <c r="H120" s="35"/>
      <c r="I120" s="34"/>
      <c r="J120" s="34"/>
      <c r="K120" s="34"/>
      <c r="L120" s="34"/>
      <c r="M120" s="34"/>
      <c r="N120" s="34"/>
      <c r="O120" s="35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6"/>
      <c r="AI120" s="34"/>
      <c r="AJ120" s="36"/>
      <c r="AK120" s="34"/>
      <c r="AL120" s="196"/>
      <c r="AM120" s="34"/>
      <c r="AN120" s="34"/>
      <c r="AO120" s="35"/>
      <c r="AP120" s="34"/>
      <c r="AQ120" s="34"/>
      <c r="AR120" s="34"/>
      <c r="AS120" s="35"/>
      <c r="AT120" s="34"/>
      <c r="AU120" s="35"/>
      <c r="AV120" s="197"/>
      <c r="AW120" s="34"/>
      <c r="AX120" s="37"/>
    </row>
    <row r="121" spans="1:50" x14ac:dyDescent="0.2">
      <c r="A121" s="33" t="s">
        <v>135</v>
      </c>
      <c r="B121" s="34"/>
      <c r="C121" s="34"/>
      <c r="D121" s="34"/>
      <c r="E121" s="34"/>
      <c r="F121" s="35"/>
      <c r="G121" s="34"/>
      <c r="H121" s="35"/>
      <c r="I121" s="34"/>
      <c r="J121" s="34"/>
      <c r="K121" s="34"/>
      <c r="L121" s="34"/>
      <c r="M121" s="34"/>
      <c r="N121" s="34"/>
      <c r="O121" s="35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6"/>
      <c r="AI121" s="34"/>
      <c r="AJ121" s="36"/>
      <c r="AK121" s="34"/>
      <c r="AL121" s="196"/>
      <c r="AM121" s="34"/>
      <c r="AN121" s="34"/>
      <c r="AO121" s="35"/>
      <c r="AP121" s="34"/>
      <c r="AQ121" s="34"/>
      <c r="AR121" s="34"/>
      <c r="AS121" s="35"/>
      <c r="AT121" s="34"/>
      <c r="AU121" s="35"/>
      <c r="AV121" s="197"/>
      <c r="AW121" s="34"/>
      <c r="AX121" s="37"/>
    </row>
    <row r="122" spans="1:50" x14ac:dyDescent="0.2">
      <c r="A122" s="38"/>
      <c r="B122" s="39"/>
      <c r="C122" s="40"/>
      <c r="D122" s="41"/>
      <c r="E122" s="42"/>
      <c r="F122" s="41"/>
      <c r="G122" s="42"/>
      <c r="H122" s="41"/>
      <c r="I122" s="42"/>
      <c r="J122" s="42"/>
      <c r="K122" s="42"/>
      <c r="L122" s="42"/>
      <c r="M122" s="42"/>
      <c r="N122" s="42"/>
      <c r="O122" s="41"/>
      <c r="P122" s="42"/>
      <c r="Q122" s="42"/>
      <c r="R122" s="42"/>
      <c r="S122" s="41"/>
      <c r="T122" s="42"/>
      <c r="U122" s="41"/>
      <c r="V122" s="42"/>
      <c r="W122" s="39"/>
      <c r="X122" s="39"/>
      <c r="Y122" s="39"/>
      <c r="Z122" s="39"/>
      <c r="AA122" s="39"/>
      <c r="AB122" s="39"/>
      <c r="AC122" s="41"/>
      <c r="AD122" s="42"/>
      <c r="AE122" s="42"/>
      <c r="AF122" s="42"/>
      <c r="AG122" s="42"/>
      <c r="AH122" s="43"/>
      <c r="AI122" s="42"/>
      <c r="AJ122" s="43"/>
      <c r="AK122" s="42"/>
      <c r="AL122" s="43"/>
      <c r="AM122" s="42"/>
      <c r="AN122" s="42"/>
      <c r="AO122" s="41"/>
      <c r="AP122" s="42"/>
      <c r="AQ122" s="42"/>
      <c r="AR122" s="42"/>
      <c r="AS122" s="41"/>
      <c r="AT122" s="42"/>
      <c r="AU122" s="41"/>
      <c r="AV122" s="42"/>
      <c r="AW122" s="42"/>
      <c r="AX122" s="44"/>
    </row>
    <row r="123" spans="1:50" x14ac:dyDescent="0.2">
      <c r="A123" s="45"/>
      <c r="B123" s="46"/>
      <c r="C123" s="15"/>
      <c r="D123" s="16"/>
      <c r="E123" s="17"/>
      <c r="F123" s="16"/>
      <c r="G123" s="17"/>
      <c r="H123" s="16"/>
      <c r="I123" s="17"/>
      <c r="J123" s="17"/>
      <c r="K123" s="17"/>
      <c r="L123" s="17"/>
      <c r="M123" s="17"/>
      <c r="N123" s="17"/>
      <c r="O123" s="16"/>
      <c r="P123" s="17"/>
      <c r="Q123" s="17"/>
      <c r="R123" s="17"/>
      <c r="S123" s="205"/>
      <c r="T123" s="206"/>
      <c r="U123" s="205"/>
      <c r="V123" s="206"/>
      <c r="W123" s="15"/>
      <c r="X123" s="15"/>
      <c r="Y123" s="15"/>
      <c r="Z123" s="15"/>
      <c r="AA123" s="15"/>
      <c r="AB123" s="15"/>
      <c r="AC123" s="18"/>
      <c r="AD123" s="17"/>
      <c r="AE123" s="17"/>
      <c r="AF123" s="17"/>
      <c r="AG123" s="17"/>
      <c r="AH123" s="16"/>
      <c r="AI123" s="17"/>
      <c r="AJ123" s="16"/>
      <c r="AK123" s="17"/>
      <c r="AL123" s="18"/>
      <c r="AM123" s="17"/>
      <c r="AN123" s="17"/>
      <c r="AO123" s="16"/>
      <c r="AP123" s="17"/>
      <c r="AQ123" s="17"/>
      <c r="AR123" s="17"/>
      <c r="AS123" s="16"/>
      <c r="AT123" s="17"/>
      <c r="AU123" s="16"/>
      <c r="AV123" s="17"/>
      <c r="AW123" s="17"/>
      <c r="AX123" s="17"/>
    </row>
    <row r="124" spans="1:50" x14ac:dyDescent="0.2">
      <c r="B124" s="47"/>
      <c r="C124" s="207"/>
      <c r="D124" s="208"/>
      <c r="E124" s="209"/>
      <c r="F124" s="208"/>
      <c r="G124" s="209"/>
      <c r="H124" s="208"/>
      <c r="I124" s="209"/>
      <c r="J124" s="209"/>
      <c r="K124" s="209"/>
      <c r="L124" s="209"/>
      <c r="M124" s="209"/>
      <c r="N124" s="209"/>
      <c r="O124" s="208"/>
      <c r="P124" s="210"/>
      <c r="Q124" s="209"/>
      <c r="R124" s="209"/>
      <c r="S124" s="208"/>
      <c r="T124" s="210"/>
      <c r="U124" s="208"/>
      <c r="V124" s="210"/>
      <c r="W124" s="211"/>
      <c r="X124" s="211"/>
      <c r="Y124" s="211"/>
      <c r="Z124" s="211"/>
      <c r="AA124" s="211"/>
      <c r="AB124" s="211"/>
      <c r="AC124" s="208"/>
      <c r="AD124" s="208"/>
      <c r="AE124" s="208"/>
      <c r="AF124" s="208"/>
      <c r="AG124" s="208"/>
      <c r="AH124" s="208"/>
      <c r="AI124" s="212"/>
      <c r="AJ124" s="208"/>
      <c r="AK124" s="212"/>
      <c r="AL124" s="209"/>
      <c r="AM124" s="209"/>
      <c r="AN124" s="208"/>
      <c r="AO124" s="208"/>
      <c r="AP124" s="212"/>
      <c r="AQ124" s="208"/>
      <c r="AR124" s="208"/>
      <c r="AS124" s="208"/>
      <c r="AT124" s="212"/>
      <c r="AU124" s="208"/>
      <c r="AV124" s="210"/>
      <c r="AW124" s="209"/>
      <c r="AX124" s="209"/>
    </row>
    <row r="125" spans="1:50" x14ac:dyDescent="0.2">
      <c r="B125" s="47"/>
      <c r="C125" s="207"/>
      <c r="D125" s="208"/>
      <c r="E125" s="209"/>
      <c r="F125" s="208"/>
      <c r="G125" s="209"/>
      <c r="H125" s="208"/>
      <c r="I125" s="209"/>
      <c r="J125" s="209"/>
      <c r="K125" s="209"/>
      <c r="L125" s="209"/>
      <c r="M125" s="209"/>
      <c r="N125" s="209"/>
      <c r="O125" s="208"/>
      <c r="P125" s="210"/>
      <c r="Q125" s="209"/>
      <c r="R125" s="209"/>
      <c r="S125" s="208"/>
      <c r="T125" s="210"/>
      <c r="U125" s="208"/>
      <c r="V125" s="210"/>
      <c r="W125" s="211"/>
      <c r="X125" s="211"/>
      <c r="Y125" s="211"/>
      <c r="Z125" s="211"/>
      <c r="AA125" s="211"/>
      <c r="AB125" s="211"/>
      <c r="AC125" s="208"/>
      <c r="AD125" s="208"/>
      <c r="AE125" s="208"/>
      <c r="AF125" s="208"/>
      <c r="AG125" s="208"/>
      <c r="AH125" s="208"/>
      <c r="AI125" s="212"/>
      <c r="AJ125" s="208"/>
      <c r="AK125" s="212"/>
      <c r="AL125" s="209"/>
      <c r="AM125" s="209"/>
      <c r="AN125" s="208"/>
      <c r="AO125" s="208"/>
      <c r="AP125" s="212"/>
      <c r="AQ125" s="208"/>
      <c r="AR125" s="208"/>
      <c r="AS125" s="208"/>
      <c r="AT125" s="212"/>
      <c r="AU125" s="208"/>
      <c r="AV125" s="210"/>
      <c r="AW125" s="209"/>
      <c r="AX125" s="209"/>
    </row>
    <row r="126" spans="1:50" x14ac:dyDescent="0.2">
      <c r="B126" s="47"/>
      <c r="C126" s="207"/>
      <c r="D126" s="208"/>
      <c r="E126" s="209"/>
      <c r="F126" s="208"/>
      <c r="G126" s="209"/>
      <c r="H126" s="208"/>
      <c r="I126" s="209"/>
      <c r="J126" s="209"/>
      <c r="K126" s="209"/>
      <c r="L126" s="209"/>
      <c r="M126" s="209"/>
      <c r="N126" s="209"/>
      <c r="O126" s="208"/>
      <c r="P126" s="210"/>
      <c r="Q126" s="209"/>
      <c r="R126" s="209"/>
      <c r="S126" s="208"/>
      <c r="T126" s="210"/>
      <c r="U126" s="208"/>
      <c r="V126" s="210"/>
      <c r="W126" s="211"/>
      <c r="X126" s="211"/>
      <c r="Y126" s="211"/>
      <c r="Z126" s="211"/>
      <c r="AA126" s="211"/>
      <c r="AB126" s="211"/>
      <c r="AC126" s="208"/>
      <c r="AD126" s="208"/>
      <c r="AE126" s="208"/>
      <c r="AF126" s="208"/>
      <c r="AG126" s="208"/>
      <c r="AH126" s="208"/>
      <c r="AI126" s="212"/>
      <c r="AJ126" s="208"/>
      <c r="AK126" s="212"/>
      <c r="AL126" s="209"/>
      <c r="AM126" s="209"/>
      <c r="AN126" s="208"/>
      <c r="AO126" s="208"/>
      <c r="AP126" s="212"/>
      <c r="AQ126" s="208"/>
      <c r="AR126" s="208"/>
      <c r="AS126" s="208"/>
      <c r="AT126" s="212"/>
      <c r="AU126" s="208"/>
      <c r="AV126" s="210"/>
      <c r="AW126" s="209"/>
      <c r="AX126" s="209"/>
    </row>
    <row r="127" spans="1:50" x14ac:dyDescent="0.2">
      <c r="B127" s="47"/>
      <c r="C127" s="207"/>
      <c r="D127" s="208"/>
      <c r="E127" s="209"/>
      <c r="F127" s="208"/>
      <c r="G127" s="209"/>
      <c r="H127" s="208"/>
      <c r="I127" s="209"/>
      <c r="J127" s="209"/>
      <c r="K127" s="209"/>
      <c r="L127" s="209"/>
      <c r="M127" s="209"/>
      <c r="N127" s="209"/>
      <c r="O127" s="208"/>
      <c r="P127" s="210"/>
      <c r="Q127" s="209"/>
      <c r="R127" s="209"/>
      <c r="S127" s="208"/>
      <c r="T127" s="210"/>
      <c r="U127" s="208"/>
      <c r="V127" s="210"/>
      <c r="W127" s="211"/>
      <c r="X127" s="211"/>
      <c r="Y127" s="211"/>
      <c r="Z127" s="211"/>
      <c r="AA127" s="211"/>
      <c r="AB127" s="211"/>
      <c r="AC127" s="208"/>
      <c r="AD127" s="208"/>
      <c r="AE127" s="208"/>
      <c r="AF127" s="208"/>
      <c r="AG127" s="208"/>
      <c r="AH127" s="208"/>
      <c r="AI127" s="212"/>
      <c r="AJ127" s="208"/>
      <c r="AK127" s="212"/>
      <c r="AL127" s="209"/>
      <c r="AM127" s="209"/>
      <c r="AN127" s="208"/>
      <c r="AO127" s="208"/>
      <c r="AP127" s="212"/>
      <c r="AQ127" s="208"/>
      <c r="AR127" s="208"/>
      <c r="AS127" s="208"/>
      <c r="AT127" s="212"/>
      <c r="AU127" s="208"/>
      <c r="AV127" s="210"/>
      <c r="AW127" s="209"/>
      <c r="AX127" s="209"/>
    </row>
  </sheetData>
  <sheetProtection password="F4BB" sheet="1" objects="1" scenarios="1" formatCells="0" formatColumns="0" formatRows="0"/>
  <sortState ref="A81:C89">
    <sortCondition ref="A81"/>
  </sortState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62" fitToHeight="100" orientation="landscape" r:id="rId1"/>
  <headerFooter alignWithMargins="0">
    <oddFooter>Page &amp;P of &amp;N</oddFooter>
  </headerFooter>
  <rowBreaks count="2" manualBreakCount="2">
    <brk id="50" max="49" man="1"/>
    <brk id="83" max="47" man="1"/>
  </rowBreaks>
  <colBreaks count="3" manualBreakCount="3">
    <brk id="18" max="117" man="1"/>
    <brk id="28" max="117" man="1"/>
    <brk id="37" max="1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ColWidth="11.42578125" defaultRowHeight="15" x14ac:dyDescent="0.25"/>
  <cols>
    <col min="1" max="1" width="22.140625" style="148" bestFit="1" customWidth="1"/>
    <col min="2" max="2" width="5.5703125" style="172" bestFit="1" customWidth="1"/>
    <col min="3" max="3" width="8.42578125" style="173" bestFit="1" customWidth="1"/>
    <col min="4" max="4" width="9.7109375" style="173" bestFit="1" customWidth="1"/>
    <col min="5" max="5" width="9.42578125" style="173" bestFit="1" customWidth="1"/>
    <col min="6" max="7" width="7" style="173" bestFit="1" customWidth="1"/>
    <col min="8" max="8" width="8.28515625" style="173" bestFit="1" customWidth="1"/>
    <col min="9" max="9" width="7.7109375" style="173" bestFit="1" customWidth="1"/>
    <col min="10" max="10" width="9.5703125" style="156" customWidth="1"/>
    <col min="11" max="12" width="11.28515625" style="174" bestFit="1" customWidth="1"/>
    <col min="13" max="13" width="11.7109375" style="175" bestFit="1" customWidth="1"/>
    <col min="14" max="14" width="9.7109375" style="176" bestFit="1" customWidth="1"/>
    <col min="15" max="16" width="8.28515625" style="176" bestFit="1" customWidth="1"/>
    <col min="17" max="18" width="10.5703125" style="176" bestFit="1" customWidth="1"/>
    <col min="19" max="16384" width="11.42578125" style="156"/>
  </cols>
  <sheetData>
    <row r="1" spans="1:18" s="148" customFormat="1" ht="45" x14ac:dyDescent="0.25">
      <c r="A1" s="141"/>
      <c r="B1" s="142"/>
      <c r="C1" s="143" t="s">
        <v>149</v>
      </c>
      <c r="D1" s="142">
        <v>3604</v>
      </c>
      <c r="E1" s="142">
        <v>4076</v>
      </c>
      <c r="F1" s="142">
        <v>3620</v>
      </c>
      <c r="G1" s="143" t="s">
        <v>150</v>
      </c>
      <c r="H1" s="142">
        <v>4561</v>
      </c>
      <c r="I1" s="142" t="s">
        <v>151</v>
      </c>
      <c r="J1" s="144" t="s">
        <v>152</v>
      </c>
      <c r="K1" s="145" t="s">
        <v>153</v>
      </c>
      <c r="L1" s="145" t="s">
        <v>154</v>
      </c>
      <c r="M1" s="146" t="s">
        <v>155</v>
      </c>
      <c r="N1" s="147" t="s">
        <v>156</v>
      </c>
      <c r="O1" s="147" t="s">
        <v>157</v>
      </c>
      <c r="P1" s="147" t="s">
        <v>158</v>
      </c>
      <c r="Q1" s="147" t="s">
        <v>159</v>
      </c>
      <c r="R1" s="147" t="s">
        <v>160</v>
      </c>
    </row>
    <row r="2" spans="1:18" s="148" customFormat="1" x14ac:dyDescent="0.25">
      <c r="A2" s="141"/>
      <c r="B2" s="142"/>
      <c r="C2" s="143">
        <v>14</v>
      </c>
      <c r="D2" s="142">
        <v>77</v>
      </c>
      <c r="E2" s="142">
        <v>19.100000000000001</v>
      </c>
      <c r="F2" s="142">
        <v>50</v>
      </c>
      <c r="G2" s="143">
        <v>7.5</v>
      </c>
      <c r="H2" s="142">
        <v>8.9</v>
      </c>
      <c r="I2" s="142"/>
      <c r="J2" s="141"/>
      <c r="K2" s="145"/>
      <c r="L2" s="145"/>
      <c r="M2" s="146"/>
      <c r="N2" s="147"/>
      <c r="O2" s="147"/>
      <c r="P2" s="147"/>
      <c r="Q2" s="147"/>
      <c r="R2" s="147"/>
    </row>
    <row r="3" spans="1:18" s="148" customFormat="1" x14ac:dyDescent="0.25">
      <c r="A3" s="141"/>
      <c r="B3" s="142"/>
      <c r="C3" s="143" t="s">
        <v>161</v>
      </c>
      <c r="D3" s="142" t="s">
        <v>162</v>
      </c>
      <c r="E3" s="142" t="s">
        <v>163</v>
      </c>
      <c r="F3" s="142" t="s">
        <v>164</v>
      </c>
      <c r="G3" s="143"/>
      <c r="H3" s="142" t="s">
        <v>165</v>
      </c>
      <c r="I3" s="142"/>
      <c r="J3" s="141"/>
      <c r="K3" s="145"/>
      <c r="L3" s="145"/>
      <c r="M3" s="146"/>
      <c r="N3" s="147"/>
      <c r="O3" s="147"/>
      <c r="P3" s="147"/>
      <c r="Q3" s="147"/>
      <c r="R3" s="147"/>
    </row>
    <row r="4" spans="1:18" x14ac:dyDescent="0.25">
      <c r="A4" s="149" t="s">
        <v>166</v>
      </c>
      <c r="B4" s="150">
        <v>2016</v>
      </c>
      <c r="C4" s="151">
        <v>11.907999999999999</v>
      </c>
      <c r="D4" s="151">
        <v>16.869</v>
      </c>
      <c r="E4" s="151">
        <v>13.766</v>
      </c>
      <c r="F4" s="151">
        <v>11.351000000000001</v>
      </c>
      <c r="G4" s="151">
        <v>19.234999999999999</v>
      </c>
      <c r="H4" s="151">
        <v>15.875</v>
      </c>
      <c r="I4" s="151"/>
      <c r="J4" s="152"/>
      <c r="K4" s="153"/>
      <c r="L4" s="153"/>
      <c r="M4" s="154"/>
      <c r="N4" s="155"/>
      <c r="O4" s="155"/>
      <c r="P4" s="155"/>
      <c r="Q4" s="155"/>
      <c r="R4" s="155"/>
    </row>
    <row r="5" spans="1:18" x14ac:dyDescent="0.25">
      <c r="A5" s="157" t="s">
        <v>166</v>
      </c>
      <c r="B5" s="158">
        <v>2017</v>
      </c>
      <c r="C5" s="159">
        <v>12.563000000000001</v>
      </c>
      <c r="D5" s="159">
        <v>17.797000000000001</v>
      </c>
      <c r="E5" s="159">
        <v>14.523</v>
      </c>
      <c r="F5" s="159">
        <v>11.975</v>
      </c>
      <c r="G5" s="159">
        <f>G4*1.05</f>
        <v>20.196750000000002</v>
      </c>
      <c r="H5" s="159">
        <v>16.748000000000001</v>
      </c>
      <c r="I5" s="159"/>
      <c r="J5" s="160"/>
      <c r="K5" s="161"/>
      <c r="L5" s="161"/>
      <c r="M5" s="162"/>
      <c r="N5" s="163"/>
      <c r="O5" s="163"/>
      <c r="P5" s="163"/>
      <c r="Q5" s="163"/>
      <c r="R5" s="163"/>
    </row>
    <row r="6" spans="1:18" x14ac:dyDescent="0.25">
      <c r="A6" s="149" t="s">
        <v>167</v>
      </c>
      <c r="B6" s="150">
        <v>2016</v>
      </c>
      <c r="C6" s="151"/>
      <c r="D6" s="151"/>
      <c r="E6" s="151"/>
      <c r="F6" s="151"/>
      <c r="G6" s="151"/>
      <c r="H6" s="151"/>
      <c r="I6" s="151"/>
      <c r="J6" s="152"/>
      <c r="K6" s="153"/>
      <c r="L6" s="153"/>
      <c r="M6" s="154"/>
      <c r="N6" s="155"/>
      <c r="O6" s="155"/>
      <c r="P6" s="155"/>
      <c r="Q6" s="155"/>
      <c r="R6" s="155"/>
    </row>
    <row r="7" spans="1:18" x14ac:dyDescent="0.25">
      <c r="A7" s="157" t="s">
        <v>167</v>
      </c>
      <c r="B7" s="158">
        <v>2017</v>
      </c>
      <c r="C7" s="159">
        <v>12.33</v>
      </c>
      <c r="D7" s="159">
        <v>17.53</v>
      </c>
      <c r="E7" s="159">
        <v>14.2</v>
      </c>
      <c r="F7" s="159">
        <v>11.8</v>
      </c>
      <c r="G7" s="159"/>
      <c r="H7" s="159">
        <v>16.52</v>
      </c>
      <c r="I7" s="159"/>
      <c r="J7" s="160"/>
      <c r="K7" s="161"/>
      <c r="L7" s="161"/>
      <c r="M7" s="162"/>
      <c r="N7" s="163"/>
      <c r="O7" s="163"/>
      <c r="P7" s="163"/>
      <c r="Q7" s="163"/>
      <c r="R7" s="163"/>
    </row>
    <row r="8" spans="1:18" x14ac:dyDescent="0.25">
      <c r="A8" s="149" t="s">
        <v>168</v>
      </c>
      <c r="B8" s="150">
        <v>2016</v>
      </c>
      <c r="C8" s="151">
        <v>11.563000000000001</v>
      </c>
      <c r="D8" s="151">
        <v>16.38</v>
      </c>
      <c r="E8" s="151">
        <v>12.993</v>
      </c>
      <c r="F8" s="151">
        <v>11.023</v>
      </c>
      <c r="G8" s="151">
        <v>18.678999999999998</v>
      </c>
      <c r="H8" s="151"/>
      <c r="I8" s="151"/>
      <c r="J8" s="152"/>
      <c r="K8" s="153"/>
      <c r="L8" s="153"/>
      <c r="M8" s="154"/>
      <c r="N8" s="155"/>
      <c r="O8" s="155"/>
      <c r="P8" s="155"/>
      <c r="Q8" s="155"/>
      <c r="R8" s="155"/>
    </row>
    <row r="9" spans="1:18" x14ac:dyDescent="0.25">
      <c r="A9" s="157" t="s">
        <v>168</v>
      </c>
      <c r="B9" s="158">
        <v>2017</v>
      </c>
      <c r="C9" s="159">
        <v>12.199</v>
      </c>
      <c r="D9" s="159">
        <v>17.280999999999999</v>
      </c>
      <c r="E9" s="159">
        <v>13.708</v>
      </c>
      <c r="F9" s="159">
        <v>11.629</v>
      </c>
      <c r="G9" s="159">
        <f>G8*1.055</f>
        <v>19.706344999999999</v>
      </c>
      <c r="H9" s="159">
        <v>15.808</v>
      </c>
      <c r="I9" s="159"/>
      <c r="J9" s="160"/>
      <c r="K9" s="161"/>
      <c r="L9" s="161"/>
      <c r="M9" s="162"/>
      <c r="N9" s="163"/>
      <c r="O9" s="163"/>
      <c r="P9" s="163"/>
      <c r="Q9" s="163"/>
      <c r="R9" s="163"/>
    </row>
    <row r="10" spans="1:18" x14ac:dyDescent="0.25">
      <c r="A10" s="149" t="s">
        <v>169</v>
      </c>
      <c r="B10" s="150">
        <v>2016</v>
      </c>
      <c r="C10" s="151"/>
      <c r="D10" s="151"/>
      <c r="E10" s="151"/>
      <c r="F10" s="151"/>
      <c r="G10" s="151"/>
      <c r="H10" s="151"/>
      <c r="I10" s="151"/>
      <c r="J10" s="152"/>
      <c r="K10" s="153"/>
      <c r="L10" s="153"/>
      <c r="M10" s="154"/>
      <c r="N10" s="155"/>
      <c r="O10" s="155"/>
      <c r="P10" s="155"/>
      <c r="Q10" s="155"/>
      <c r="R10" s="155"/>
    </row>
    <row r="11" spans="1:18" x14ac:dyDescent="0.25">
      <c r="A11" s="157" t="s">
        <v>169</v>
      </c>
      <c r="B11" s="158">
        <v>2017</v>
      </c>
      <c r="C11" s="159">
        <v>12.603999999999999</v>
      </c>
      <c r="D11" s="159">
        <v>17.527000000000001</v>
      </c>
      <c r="E11" s="159">
        <v>13.903</v>
      </c>
      <c r="F11" s="159">
        <v>11.795</v>
      </c>
      <c r="G11" s="159">
        <f>G9</f>
        <v>19.706344999999999</v>
      </c>
      <c r="H11" s="159">
        <v>16.033000000000001</v>
      </c>
      <c r="I11" s="159"/>
      <c r="J11" s="160"/>
      <c r="K11" s="161"/>
      <c r="L11" s="161"/>
      <c r="M11" s="162"/>
      <c r="N11" s="163"/>
      <c r="O11" s="163"/>
      <c r="P11" s="163"/>
      <c r="Q11" s="163"/>
      <c r="R11" s="163"/>
    </row>
    <row r="12" spans="1:18" x14ac:dyDescent="0.25">
      <c r="A12" s="149" t="s">
        <v>170</v>
      </c>
      <c r="B12" s="150">
        <v>2016</v>
      </c>
      <c r="C12" s="151">
        <v>11.71</v>
      </c>
      <c r="D12" s="151">
        <v>16.59</v>
      </c>
      <c r="E12" s="151">
        <v>13.44</v>
      </c>
      <c r="F12" s="151">
        <v>11.18</v>
      </c>
      <c r="G12" s="151">
        <v>18.259</v>
      </c>
      <c r="H12" s="151"/>
      <c r="I12" s="151"/>
      <c r="J12" s="152"/>
      <c r="K12" s="153"/>
      <c r="L12" s="153"/>
      <c r="M12" s="154"/>
      <c r="N12" s="155"/>
      <c r="O12" s="155"/>
      <c r="P12" s="155"/>
      <c r="Q12" s="155"/>
      <c r="R12" s="155"/>
    </row>
    <row r="13" spans="1:18" x14ac:dyDescent="0.25">
      <c r="A13" s="157" t="s">
        <v>170</v>
      </c>
      <c r="B13" s="158">
        <v>2017</v>
      </c>
      <c r="C13" s="159">
        <v>12.34</v>
      </c>
      <c r="D13" s="159">
        <v>17.48</v>
      </c>
      <c r="E13" s="159">
        <v>14.16</v>
      </c>
      <c r="F13" s="159">
        <v>11.78</v>
      </c>
      <c r="G13" s="159"/>
      <c r="H13" s="159">
        <v>16.489999999999998</v>
      </c>
      <c r="I13" s="159"/>
      <c r="J13" s="160"/>
      <c r="K13" s="161"/>
      <c r="L13" s="161"/>
      <c r="M13" s="162"/>
      <c r="N13" s="163"/>
      <c r="O13" s="163"/>
      <c r="P13" s="163"/>
      <c r="Q13" s="163"/>
      <c r="R13" s="163"/>
    </row>
    <row r="14" spans="1:18" x14ac:dyDescent="0.25">
      <c r="A14" s="149" t="s">
        <v>171</v>
      </c>
      <c r="B14" s="150">
        <v>2016</v>
      </c>
      <c r="C14" s="151"/>
      <c r="D14" s="151"/>
      <c r="E14" s="151"/>
      <c r="F14" s="151"/>
      <c r="G14" s="151"/>
      <c r="H14" s="151"/>
      <c r="I14" s="151"/>
      <c r="J14" s="152"/>
      <c r="K14" s="153"/>
      <c r="L14" s="153"/>
      <c r="M14" s="154"/>
      <c r="N14" s="155"/>
      <c r="O14" s="155"/>
      <c r="P14" s="155"/>
      <c r="Q14" s="155"/>
      <c r="R14" s="155"/>
    </row>
    <row r="15" spans="1:18" x14ac:dyDescent="0.25">
      <c r="A15" s="149" t="s">
        <v>172</v>
      </c>
      <c r="B15" s="150">
        <v>2016</v>
      </c>
      <c r="C15" s="151"/>
      <c r="D15" s="151"/>
      <c r="E15" s="151"/>
      <c r="F15" s="151"/>
      <c r="G15" s="151"/>
      <c r="H15" s="151"/>
      <c r="I15" s="151"/>
      <c r="J15" s="152"/>
      <c r="K15" s="153"/>
      <c r="L15" s="153"/>
      <c r="M15" s="154"/>
      <c r="N15" s="155"/>
      <c r="O15" s="155"/>
      <c r="P15" s="155"/>
      <c r="Q15" s="155"/>
      <c r="R15" s="155"/>
    </row>
    <row r="16" spans="1:18" x14ac:dyDescent="0.25">
      <c r="A16" s="149" t="s">
        <v>173</v>
      </c>
      <c r="B16" s="150">
        <v>2016</v>
      </c>
      <c r="C16" s="151"/>
      <c r="D16" s="151"/>
      <c r="E16" s="151"/>
      <c r="F16" s="151"/>
      <c r="G16" s="151"/>
      <c r="H16" s="151"/>
      <c r="I16" s="151"/>
      <c r="J16" s="152"/>
      <c r="K16" s="153">
        <v>13.814</v>
      </c>
      <c r="L16" s="153">
        <v>14.59</v>
      </c>
      <c r="M16" s="154"/>
      <c r="N16" s="155"/>
      <c r="O16" s="155"/>
      <c r="P16" s="155"/>
      <c r="Q16" s="155"/>
      <c r="R16" s="155"/>
    </row>
    <row r="17" spans="1:18" ht="105" x14ac:dyDescent="0.25">
      <c r="A17" s="164" t="s">
        <v>174</v>
      </c>
      <c r="B17" s="150">
        <v>2016</v>
      </c>
      <c r="C17" s="151"/>
      <c r="D17" s="151"/>
      <c r="E17" s="151"/>
      <c r="F17" s="151"/>
      <c r="G17" s="151"/>
      <c r="H17" s="151"/>
      <c r="I17" s="151"/>
      <c r="J17" s="152"/>
      <c r="K17" s="153"/>
      <c r="L17" s="153"/>
      <c r="M17" s="154"/>
      <c r="N17" s="155"/>
      <c r="O17" s="155"/>
      <c r="P17" s="155"/>
      <c r="Q17" s="155"/>
      <c r="R17" s="155"/>
    </row>
    <row r="18" spans="1:18" x14ac:dyDescent="0.25">
      <c r="A18" s="149" t="s">
        <v>175</v>
      </c>
      <c r="B18" s="150">
        <v>2016</v>
      </c>
      <c r="C18" s="151"/>
      <c r="D18" s="151"/>
      <c r="E18" s="151"/>
      <c r="F18" s="151"/>
      <c r="G18" s="151"/>
      <c r="H18" s="151"/>
      <c r="I18" s="151"/>
      <c r="J18" s="152"/>
      <c r="K18" s="153"/>
      <c r="L18" s="153"/>
      <c r="M18" s="154"/>
      <c r="N18" s="155"/>
      <c r="O18" s="155"/>
      <c r="P18" s="155"/>
      <c r="Q18" s="155"/>
      <c r="R18" s="155"/>
    </row>
    <row r="19" spans="1:18" x14ac:dyDescent="0.25">
      <c r="A19" s="149" t="s">
        <v>176</v>
      </c>
      <c r="B19" s="150">
        <v>2016</v>
      </c>
      <c r="C19" s="151"/>
      <c r="D19" s="151"/>
      <c r="E19" s="151"/>
      <c r="F19" s="151"/>
      <c r="G19" s="151"/>
      <c r="H19" s="151"/>
      <c r="I19" s="151"/>
      <c r="J19" s="152"/>
      <c r="K19" s="153"/>
      <c r="L19" s="153"/>
      <c r="M19" s="154"/>
      <c r="N19" s="155"/>
      <c r="O19" s="155"/>
      <c r="P19" s="155"/>
      <c r="Q19" s="155"/>
      <c r="R19" s="155"/>
    </row>
    <row r="20" spans="1:18" x14ac:dyDescent="0.25">
      <c r="A20" s="149" t="s">
        <v>177</v>
      </c>
      <c r="B20" s="150">
        <v>2016</v>
      </c>
      <c r="C20" s="151"/>
      <c r="D20" s="151"/>
      <c r="E20" s="151"/>
      <c r="F20" s="151"/>
      <c r="G20" s="151"/>
      <c r="H20" s="151"/>
      <c r="I20" s="151"/>
      <c r="J20" s="152"/>
      <c r="K20" s="153">
        <v>19.82</v>
      </c>
      <c r="L20" s="153">
        <v>20.93</v>
      </c>
      <c r="M20" s="154"/>
      <c r="N20" s="155"/>
      <c r="O20" s="155"/>
      <c r="P20" s="155"/>
      <c r="Q20" s="155"/>
      <c r="R20" s="155"/>
    </row>
    <row r="21" spans="1:18" ht="105" x14ac:dyDescent="0.25">
      <c r="A21" s="164" t="s">
        <v>178</v>
      </c>
      <c r="B21" s="150">
        <v>2016</v>
      </c>
      <c r="C21" s="151"/>
      <c r="D21" s="151"/>
      <c r="E21" s="151"/>
      <c r="F21" s="151"/>
      <c r="G21" s="151"/>
      <c r="H21" s="151"/>
      <c r="I21" s="151"/>
      <c r="J21" s="152"/>
      <c r="K21" s="153"/>
      <c r="L21" s="153"/>
      <c r="M21" s="154"/>
      <c r="N21" s="155"/>
      <c r="O21" s="155"/>
      <c r="P21" s="155"/>
      <c r="Q21" s="155"/>
      <c r="R21" s="155"/>
    </row>
    <row r="22" spans="1:18" x14ac:dyDescent="0.25">
      <c r="A22" s="157" t="s">
        <v>171</v>
      </c>
      <c r="B22" s="158">
        <v>2017</v>
      </c>
      <c r="C22" s="159">
        <v>11.86</v>
      </c>
      <c r="D22" s="159">
        <v>16.815000000000001</v>
      </c>
      <c r="E22" s="159">
        <v>13.71</v>
      </c>
      <c r="F22" s="159">
        <v>11.311999999999999</v>
      </c>
      <c r="G22" s="159">
        <v>19.187000000000001</v>
      </c>
      <c r="H22" s="159">
        <v>15.831</v>
      </c>
      <c r="I22" s="159"/>
      <c r="J22" s="160"/>
      <c r="K22" s="161"/>
      <c r="L22" s="161"/>
      <c r="M22" s="162"/>
      <c r="N22" s="163"/>
      <c r="O22" s="163"/>
      <c r="P22" s="163"/>
      <c r="Q22" s="163"/>
      <c r="R22" s="163"/>
    </row>
    <row r="23" spans="1:18" x14ac:dyDescent="0.25">
      <c r="A23" s="157" t="s">
        <v>172</v>
      </c>
      <c r="B23" s="158">
        <v>2017</v>
      </c>
      <c r="C23" s="159">
        <v>12.193</v>
      </c>
      <c r="D23" s="159">
        <v>17.286999999999999</v>
      </c>
      <c r="E23" s="159">
        <v>14.099</v>
      </c>
      <c r="F23" s="159">
        <v>11.632</v>
      </c>
      <c r="G23" s="159">
        <v>19.707000000000001</v>
      </c>
      <c r="H23" s="159">
        <v>16.268999999999998</v>
      </c>
      <c r="I23" s="159"/>
      <c r="J23" s="160"/>
      <c r="K23" s="161"/>
      <c r="L23" s="161"/>
      <c r="M23" s="162"/>
      <c r="N23" s="163"/>
      <c r="O23" s="163"/>
      <c r="P23" s="163"/>
      <c r="Q23" s="163"/>
      <c r="R23" s="163"/>
    </row>
    <row r="24" spans="1:18" x14ac:dyDescent="0.25">
      <c r="A24" s="157" t="s">
        <v>173</v>
      </c>
      <c r="B24" s="158">
        <v>2017</v>
      </c>
      <c r="C24" s="159">
        <v>12.193</v>
      </c>
      <c r="D24" s="159">
        <v>17.286999999999999</v>
      </c>
      <c r="E24" s="159">
        <v>14.099</v>
      </c>
      <c r="F24" s="159">
        <v>11.632</v>
      </c>
      <c r="G24" s="159">
        <v>19.707000000000001</v>
      </c>
      <c r="H24" s="159">
        <v>16.268999999999998</v>
      </c>
      <c r="I24" s="159"/>
      <c r="J24" s="160"/>
      <c r="K24" s="161"/>
      <c r="L24" s="161"/>
      <c r="M24" s="162"/>
      <c r="N24" s="163"/>
      <c r="O24" s="163"/>
      <c r="P24" s="163"/>
      <c r="Q24" s="163"/>
      <c r="R24" s="163"/>
    </row>
    <row r="25" spans="1:18" ht="105" x14ac:dyDescent="0.25">
      <c r="A25" s="165" t="s">
        <v>174</v>
      </c>
      <c r="B25" s="158">
        <v>2017</v>
      </c>
      <c r="C25" s="159">
        <v>12.193</v>
      </c>
      <c r="D25" s="159">
        <v>17.286999999999999</v>
      </c>
      <c r="E25" s="159">
        <v>14.099</v>
      </c>
      <c r="F25" s="159">
        <v>11.632</v>
      </c>
      <c r="G25" s="159">
        <v>19.707000000000001</v>
      </c>
      <c r="H25" s="159">
        <v>16.268999999999998</v>
      </c>
      <c r="I25" s="159"/>
      <c r="J25" s="160"/>
      <c r="K25" s="161"/>
      <c r="L25" s="161"/>
      <c r="M25" s="162"/>
      <c r="N25" s="163"/>
      <c r="O25" s="163"/>
      <c r="P25" s="163"/>
      <c r="Q25" s="163"/>
      <c r="R25" s="163"/>
    </row>
    <row r="26" spans="1:18" x14ac:dyDescent="0.25">
      <c r="A26" s="157" t="s">
        <v>175</v>
      </c>
      <c r="B26" s="158">
        <v>2017</v>
      </c>
      <c r="C26" s="159">
        <v>12.62</v>
      </c>
      <c r="D26" s="159">
        <v>17.902999999999999</v>
      </c>
      <c r="E26" s="159">
        <v>14.619</v>
      </c>
      <c r="F26" s="159">
        <v>12.05</v>
      </c>
      <c r="G26" s="159">
        <v>20.413</v>
      </c>
      <c r="H26" s="159">
        <v>16.87</v>
      </c>
      <c r="I26" s="159"/>
      <c r="J26" s="160"/>
      <c r="K26" s="161"/>
      <c r="L26" s="161"/>
      <c r="M26" s="162"/>
      <c r="N26" s="163"/>
      <c r="O26" s="163"/>
      <c r="P26" s="163"/>
      <c r="Q26" s="163"/>
      <c r="R26" s="163"/>
    </row>
    <row r="27" spans="1:18" x14ac:dyDescent="0.25">
      <c r="A27" s="157" t="s">
        <v>176</v>
      </c>
      <c r="B27" s="158">
        <v>2017</v>
      </c>
      <c r="C27" s="159">
        <v>16.2</v>
      </c>
      <c r="D27" s="159">
        <v>22.948</v>
      </c>
      <c r="E27" s="159">
        <v>18.728000000000002</v>
      </c>
      <c r="F27" s="159">
        <v>15.44</v>
      </c>
      <c r="G27" s="159">
        <v>26.187000000000001</v>
      </c>
      <c r="H27" s="159">
        <v>21.6</v>
      </c>
      <c r="I27" s="159"/>
      <c r="J27" s="160"/>
      <c r="K27" s="161"/>
      <c r="L27" s="161"/>
      <c r="M27" s="162"/>
      <c r="N27" s="163"/>
      <c r="O27" s="163"/>
      <c r="P27" s="163"/>
      <c r="Q27" s="163"/>
      <c r="R27" s="163"/>
    </row>
    <row r="28" spans="1:18" x14ac:dyDescent="0.25">
      <c r="A28" s="157" t="s">
        <v>177</v>
      </c>
      <c r="B28" s="158">
        <v>2017</v>
      </c>
      <c r="C28" s="159">
        <v>16.2</v>
      </c>
      <c r="D28" s="159">
        <v>22.948</v>
      </c>
      <c r="E28" s="159">
        <v>18.728000000000002</v>
      </c>
      <c r="F28" s="159">
        <v>15.44</v>
      </c>
      <c r="G28" s="159">
        <v>26.187000000000001</v>
      </c>
      <c r="H28" s="159">
        <v>21.6</v>
      </c>
      <c r="I28" s="159"/>
      <c r="J28" s="160"/>
      <c r="K28" s="161"/>
      <c r="L28" s="161"/>
      <c r="M28" s="162"/>
      <c r="N28" s="163"/>
      <c r="O28" s="163"/>
      <c r="P28" s="163"/>
      <c r="Q28" s="163"/>
      <c r="R28" s="163"/>
    </row>
    <row r="29" spans="1:18" ht="105" x14ac:dyDescent="0.25">
      <c r="A29" s="165" t="s">
        <v>178</v>
      </c>
      <c r="B29" s="158">
        <v>2017</v>
      </c>
      <c r="C29" s="159">
        <v>16.2</v>
      </c>
      <c r="D29" s="159">
        <v>22.948</v>
      </c>
      <c r="E29" s="159">
        <v>14.4</v>
      </c>
      <c r="F29" s="159">
        <v>15.44</v>
      </c>
      <c r="G29" s="159">
        <v>26.187000000000001</v>
      </c>
      <c r="H29" s="159">
        <v>16.600000000000001</v>
      </c>
      <c r="I29" s="159"/>
      <c r="J29" s="160"/>
      <c r="K29" s="161"/>
      <c r="L29" s="161"/>
      <c r="M29" s="162"/>
      <c r="N29" s="163"/>
      <c r="O29" s="163"/>
      <c r="P29" s="163"/>
      <c r="Q29" s="163"/>
      <c r="R29" s="163"/>
    </row>
    <row r="30" spans="1:18" x14ac:dyDescent="0.25">
      <c r="A30" s="149" t="s">
        <v>179</v>
      </c>
      <c r="B30" s="150">
        <v>2016</v>
      </c>
      <c r="C30" s="151">
        <v>11.869</v>
      </c>
      <c r="D30" s="151">
        <v>16.815000000000001</v>
      </c>
      <c r="E30" s="151">
        <v>13.712</v>
      </c>
      <c r="F30" s="151">
        <v>11.311999999999999</v>
      </c>
      <c r="G30" s="151"/>
      <c r="H30" s="151"/>
      <c r="I30" s="151"/>
      <c r="J30" s="152"/>
      <c r="K30" s="153"/>
      <c r="L30" s="153"/>
      <c r="M30" s="154"/>
      <c r="N30" s="155"/>
      <c r="O30" s="155"/>
      <c r="P30" s="155"/>
      <c r="Q30" s="155"/>
      <c r="R30" s="155"/>
    </row>
    <row r="31" spans="1:18" x14ac:dyDescent="0.25">
      <c r="A31" s="157" t="s">
        <v>179</v>
      </c>
      <c r="B31" s="158">
        <v>2017</v>
      </c>
      <c r="C31" s="159">
        <v>12.46</v>
      </c>
      <c r="D31" s="159">
        <v>17.652000000000001</v>
      </c>
      <c r="E31" s="159">
        <v>14.403</v>
      </c>
      <c r="F31" s="159">
        <v>11.877000000000001</v>
      </c>
      <c r="G31" s="159">
        <v>20.146999999999998</v>
      </c>
      <c r="H31" s="159">
        <v>16.62</v>
      </c>
      <c r="I31" s="159"/>
      <c r="J31" s="160"/>
      <c r="K31" s="161"/>
      <c r="L31" s="161"/>
      <c r="M31" s="162"/>
      <c r="N31" s="163"/>
      <c r="O31" s="163"/>
      <c r="P31" s="163"/>
      <c r="Q31" s="163"/>
      <c r="R31" s="163"/>
    </row>
    <row r="32" spans="1:18" x14ac:dyDescent="0.25">
      <c r="A32" s="149" t="s">
        <v>180</v>
      </c>
      <c r="B32" s="150">
        <v>2016</v>
      </c>
      <c r="C32" s="151"/>
      <c r="D32" s="151"/>
      <c r="E32" s="151"/>
      <c r="F32" s="151"/>
      <c r="G32" s="151"/>
      <c r="H32" s="151"/>
      <c r="I32" s="151"/>
      <c r="J32" s="152"/>
      <c r="K32" s="153"/>
      <c r="L32" s="153"/>
      <c r="M32" s="154"/>
      <c r="N32" s="155"/>
      <c r="O32" s="155"/>
      <c r="P32" s="155"/>
      <c r="Q32" s="155"/>
      <c r="R32" s="155"/>
    </row>
    <row r="33" spans="1:18" x14ac:dyDescent="0.25">
      <c r="A33" s="157" t="s">
        <v>180</v>
      </c>
      <c r="B33" s="158">
        <v>2017</v>
      </c>
      <c r="C33" s="159">
        <v>12.824999999999999</v>
      </c>
      <c r="D33" s="159">
        <v>18.167000000000002</v>
      </c>
      <c r="E33" s="159">
        <v>14.826000000000001</v>
      </c>
      <c r="F33" s="159">
        <v>12.225</v>
      </c>
      <c r="G33" s="159"/>
      <c r="H33" s="159">
        <v>17.099</v>
      </c>
      <c r="I33" s="159">
        <v>20.709</v>
      </c>
      <c r="J33" s="160">
        <v>23.216000000000001</v>
      </c>
      <c r="K33" s="161"/>
      <c r="L33" s="161"/>
      <c r="M33" s="162"/>
      <c r="N33" s="163"/>
      <c r="O33" s="163"/>
      <c r="P33" s="163"/>
      <c r="Q33" s="163"/>
      <c r="R33" s="163"/>
    </row>
    <row r="34" spans="1:18" x14ac:dyDescent="0.25">
      <c r="A34" s="149" t="s">
        <v>181</v>
      </c>
      <c r="B34" s="150">
        <v>2016</v>
      </c>
      <c r="C34" s="151"/>
      <c r="D34" s="151"/>
      <c r="E34" s="151"/>
      <c r="F34" s="151"/>
      <c r="G34" s="151"/>
      <c r="H34" s="151"/>
      <c r="I34" s="151"/>
      <c r="J34" s="152"/>
      <c r="K34" s="153"/>
      <c r="L34" s="153"/>
      <c r="M34" s="154"/>
      <c r="N34" s="155"/>
      <c r="O34" s="155"/>
      <c r="P34" s="155"/>
      <c r="Q34" s="155"/>
      <c r="R34" s="155"/>
    </row>
    <row r="35" spans="1:18" x14ac:dyDescent="0.25">
      <c r="A35" s="157" t="s">
        <v>181</v>
      </c>
      <c r="B35" s="158">
        <v>2017</v>
      </c>
      <c r="C35" s="159">
        <v>12.92</v>
      </c>
      <c r="D35" s="159">
        <v>18.36</v>
      </c>
      <c r="E35" s="159">
        <v>14.88</v>
      </c>
      <c r="F35" s="159">
        <v>12.37</v>
      </c>
      <c r="G35" s="159"/>
      <c r="H35" s="159">
        <v>17.309999999999999</v>
      </c>
      <c r="I35" s="159"/>
      <c r="J35" s="160"/>
      <c r="K35" s="161"/>
      <c r="L35" s="161"/>
      <c r="M35" s="162"/>
      <c r="N35" s="163"/>
      <c r="O35" s="163"/>
      <c r="P35" s="163"/>
      <c r="Q35" s="163"/>
      <c r="R35" s="163"/>
    </row>
    <row r="36" spans="1:18" x14ac:dyDescent="0.25">
      <c r="A36" s="149" t="s">
        <v>182</v>
      </c>
      <c r="B36" s="150">
        <v>2016</v>
      </c>
      <c r="C36" s="151"/>
      <c r="D36" s="151"/>
      <c r="E36" s="151"/>
      <c r="F36" s="151"/>
      <c r="G36" s="151"/>
      <c r="H36" s="151"/>
      <c r="I36" s="151"/>
      <c r="J36" s="152"/>
      <c r="K36" s="153"/>
      <c r="L36" s="153"/>
      <c r="M36" s="154"/>
      <c r="N36" s="155"/>
      <c r="O36" s="155"/>
      <c r="P36" s="155"/>
      <c r="Q36" s="155"/>
      <c r="R36" s="155"/>
    </row>
    <row r="37" spans="1:18" x14ac:dyDescent="0.25">
      <c r="A37" s="157" t="s">
        <v>182</v>
      </c>
      <c r="B37" s="158">
        <v>2017</v>
      </c>
      <c r="C37" s="159">
        <v>13.11</v>
      </c>
      <c r="D37" s="159">
        <v>18.57</v>
      </c>
      <c r="E37" s="159">
        <v>15.1</v>
      </c>
      <c r="F37" s="159">
        <v>12.25</v>
      </c>
      <c r="G37" s="159"/>
      <c r="H37" s="159">
        <v>17.489999999999998</v>
      </c>
      <c r="I37" s="159"/>
      <c r="J37" s="160"/>
      <c r="K37" s="161"/>
      <c r="L37" s="161"/>
      <c r="M37" s="162"/>
      <c r="N37" s="163"/>
      <c r="O37" s="163"/>
      <c r="P37" s="163"/>
      <c r="Q37" s="163"/>
      <c r="R37" s="163"/>
    </row>
    <row r="38" spans="1:18" x14ac:dyDescent="0.25">
      <c r="A38" s="149" t="s">
        <v>183</v>
      </c>
      <c r="B38" s="150">
        <v>2016</v>
      </c>
      <c r="C38" s="151"/>
      <c r="D38" s="151"/>
      <c r="E38" s="151"/>
      <c r="F38" s="151"/>
      <c r="G38" s="151"/>
      <c r="H38" s="151"/>
      <c r="I38" s="151"/>
      <c r="J38" s="152"/>
      <c r="K38" s="153"/>
      <c r="L38" s="153"/>
      <c r="M38" s="154"/>
      <c r="N38" s="155"/>
      <c r="O38" s="155"/>
      <c r="P38" s="155"/>
      <c r="Q38" s="155"/>
      <c r="R38" s="155"/>
    </row>
    <row r="39" spans="1:18" x14ac:dyDescent="0.25">
      <c r="A39" s="157" t="s">
        <v>183</v>
      </c>
      <c r="B39" s="158">
        <v>2017</v>
      </c>
      <c r="C39" s="159">
        <v>12.85</v>
      </c>
      <c r="D39" s="159">
        <v>18.2</v>
      </c>
      <c r="E39" s="159">
        <v>14.85</v>
      </c>
      <c r="F39" s="159">
        <v>12.25</v>
      </c>
      <c r="G39" s="159"/>
      <c r="H39" s="159">
        <v>17.13</v>
      </c>
      <c r="I39" s="159"/>
      <c r="J39" s="160"/>
      <c r="K39" s="161"/>
      <c r="L39" s="161"/>
      <c r="M39" s="162"/>
      <c r="N39" s="163"/>
      <c r="O39" s="163"/>
      <c r="P39" s="163"/>
      <c r="Q39" s="163"/>
      <c r="R39" s="163"/>
    </row>
    <row r="40" spans="1:18" x14ac:dyDescent="0.25">
      <c r="A40" s="149" t="s">
        <v>184</v>
      </c>
      <c r="B40" s="150">
        <v>2016</v>
      </c>
      <c r="C40" s="151">
        <v>12.077999999999999</v>
      </c>
      <c r="D40" s="151">
        <v>17.109000000000002</v>
      </c>
      <c r="E40" s="151">
        <v>13.962999999999999</v>
      </c>
      <c r="F40" s="151">
        <v>11.513</v>
      </c>
      <c r="G40" s="151">
        <v>21.864999999999998</v>
      </c>
      <c r="H40" s="151"/>
      <c r="I40" s="151"/>
      <c r="J40" s="152"/>
      <c r="K40" s="153"/>
      <c r="L40" s="153"/>
      <c r="M40" s="154"/>
      <c r="N40" s="155"/>
      <c r="O40" s="155"/>
      <c r="P40" s="155"/>
      <c r="Q40" s="155"/>
      <c r="R40" s="155"/>
    </row>
    <row r="41" spans="1:18" x14ac:dyDescent="0.25">
      <c r="A41" s="157" t="s">
        <v>184</v>
      </c>
      <c r="B41" s="158">
        <v>2017</v>
      </c>
      <c r="C41" s="159">
        <v>12.682</v>
      </c>
      <c r="D41" s="159">
        <v>17.965</v>
      </c>
      <c r="E41" s="159">
        <v>14.661</v>
      </c>
      <c r="F41" s="159">
        <v>12.089</v>
      </c>
      <c r="G41" s="159">
        <v>22.957999999999998</v>
      </c>
      <c r="H41" s="159">
        <v>16.908999999999999</v>
      </c>
      <c r="I41" s="159">
        <v>20.478000000000002</v>
      </c>
      <c r="J41" s="160">
        <v>22.957999999999998</v>
      </c>
      <c r="K41" s="161"/>
      <c r="L41" s="161"/>
      <c r="M41" s="162"/>
      <c r="N41" s="163"/>
      <c r="O41" s="163"/>
      <c r="P41" s="163"/>
      <c r="Q41" s="163"/>
      <c r="R41" s="163"/>
    </row>
    <row r="42" spans="1:18" x14ac:dyDescent="0.25">
      <c r="A42" s="149" t="s">
        <v>185</v>
      </c>
      <c r="B42" s="150">
        <v>2016</v>
      </c>
      <c r="C42" s="151">
        <v>40.631999999999998</v>
      </c>
      <c r="D42" s="151"/>
      <c r="E42" s="151"/>
      <c r="F42" s="151"/>
      <c r="G42" s="151"/>
      <c r="H42" s="151"/>
      <c r="I42" s="151"/>
      <c r="J42" s="152"/>
      <c r="K42" s="166" t="e">
        <v>#DIV/0!</v>
      </c>
      <c r="L42" s="166" t="e">
        <v>#DIV/0!</v>
      </c>
      <c r="M42" s="167"/>
      <c r="N42" s="168"/>
      <c r="O42" s="168"/>
      <c r="P42" s="168"/>
      <c r="Q42" s="168"/>
      <c r="R42" s="168"/>
    </row>
    <row r="43" spans="1:18" x14ac:dyDescent="0.25">
      <c r="A43" s="157" t="s">
        <v>185</v>
      </c>
      <c r="B43" s="158">
        <v>2017</v>
      </c>
      <c r="C43" s="159">
        <v>43.679000000000002</v>
      </c>
      <c r="D43" s="159"/>
      <c r="E43" s="159"/>
      <c r="F43" s="159"/>
      <c r="G43" s="159"/>
      <c r="H43" s="159"/>
      <c r="I43" s="159"/>
      <c r="J43" s="160"/>
      <c r="K43" s="169">
        <v>36.091873900293258</v>
      </c>
      <c r="L43" s="169">
        <v>35.837272353323229</v>
      </c>
      <c r="M43" s="170">
        <v>675330</v>
      </c>
      <c r="N43" s="171">
        <v>155</v>
      </c>
      <c r="O43" s="171">
        <v>282</v>
      </c>
      <c r="P43" s="171">
        <v>267</v>
      </c>
      <c r="Q43" s="171">
        <v>462</v>
      </c>
      <c r="R43" s="171">
        <v>447</v>
      </c>
    </row>
    <row r="44" spans="1:18" x14ac:dyDescent="0.25">
      <c r="A44" s="149" t="s">
        <v>186</v>
      </c>
      <c r="B44" s="150">
        <v>2016</v>
      </c>
      <c r="C44" s="151"/>
      <c r="D44" s="151"/>
      <c r="E44" s="151"/>
      <c r="F44" s="151"/>
      <c r="G44" s="151"/>
      <c r="H44" s="151"/>
      <c r="I44" s="151"/>
      <c r="J44" s="152"/>
      <c r="K44" s="153"/>
      <c r="L44" s="153"/>
      <c r="M44" s="154"/>
      <c r="N44" s="155"/>
      <c r="O44" s="155"/>
      <c r="P44" s="155"/>
      <c r="Q44" s="155"/>
      <c r="R44" s="155"/>
    </row>
    <row r="45" spans="1:18" x14ac:dyDescent="0.25">
      <c r="A45" s="157" t="s">
        <v>186</v>
      </c>
      <c r="B45" s="158">
        <v>2017</v>
      </c>
      <c r="C45" s="159"/>
      <c r="D45" s="159"/>
      <c r="E45" s="159"/>
      <c r="F45" s="159"/>
      <c r="G45" s="159"/>
      <c r="H45" s="159"/>
      <c r="I45" s="159"/>
      <c r="J45" s="160"/>
      <c r="K45" s="161"/>
      <c r="L45" s="161"/>
      <c r="M45" s="162"/>
      <c r="N45" s="163"/>
      <c r="O45" s="163"/>
      <c r="P45" s="163"/>
      <c r="Q45" s="163"/>
      <c r="R45" s="163"/>
    </row>
    <row r="46" spans="1:18" x14ac:dyDescent="0.25">
      <c r="A46" s="149" t="s">
        <v>187</v>
      </c>
      <c r="B46" s="150">
        <v>2016</v>
      </c>
      <c r="C46" s="151">
        <v>30.11</v>
      </c>
      <c r="D46" s="151"/>
      <c r="E46" s="151"/>
      <c r="F46" s="151"/>
      <c r="G46" s="151"/>
      <c r="H46" s="151"/>
      <c r="I46" s="151"/>
      <c r="J46" s="152"/>
      <c r="K46" s="166" t="e">
        <v>#DIV/0!</v>
      </c>
      <c r="L46" s="166" t="e">
        <v>#DIV/0!</v>
      </c>
      <c r="M46" s="167"/>
      <c r="N46" s="168"/>
      <c r="O46" s="168"/>
      <c r="P46" s="168"/>
      <c r="Q46" s="168"/>
      <c r="R46" s="168"/>
    </row>
    <row r="47" spans="1:18" x14ac:dyDescent="0.25">
      <c r="A47" s="157" t="s">
        <v>187</v>
      </c>
      <c r="B47" s="158">
        <v>2017</v>
      </c>
      <c r="C47" s="159">
        <v>32.368000000000002</v>
      </c>
      <c r="D47" s="159"/>
      <c r="E47" s="159"/>
      <c r="F47" s="159"/>
      <c r="G47" s="159"/>
      <c r="H47" s="159"/>
      <c r="I47" s="159"/>
      <c r="J47" s="160"/>
      <c r="K47" s="169">
        <v>31.519839259084847</v>
      </c>
      <c r="L47" s="169">
        <v>43.415918882648235</v>
      </c>
      <c r="M47" s="170">
        <v>675330</v>
      </c>
      <c r="N47" s="171">
        <v>155</v>
      </c>
      <c r="O47" s="171">
        <v>225.6</v>
      </c>
      <c r="P47" s="171">
        <v>213.6</v>
      </c>
      <c r="Q47" s="171">
        <v>369.9</v>
      </c>
      <c r="R47" s="171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Ophthalm... Comparative Tariffs</vt:lpstr>
      <vt:lpstr>RCF</vt:lpstr>
      <vt:lpstr>'Ophthalm... Comparative Tariffs'!Print_Area</vt:lpstr>
      <vt:lpstr>'Ophthalm... 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2017-01-12T10:12:07Z</cp:lastPrinted>
  <dcterms:created xsi:type="dcterms:W3CDTF">2007-01-02T12:57:15Z</dcterms:created>
  <dcterms:modified xsi:type="dcterms:W3CDTF">2017-01-12T10:53:39Z</dcterms:modified>
</cp:coreProperties>
</file>