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5480" windowHeight="10665"/>
  </bookViews>
  <sheets>
    <sheet name="ENT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'ENT Comparative Tariffs'!$A$1:$AX$115</definedName>
    <definedName name="_xlnm.Print_Titles" localSheetId="0">'ENT Comparative Tariffs'!$A:$E,'ENT 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4" i="1"/>
  <c r="F64" i="1" s="1"/>
  <c r="G63" i="1"/>
  <c r="G62" i="1"/>
  <c r="G61" i="1"/>
  <c r="G60" i="1"/>
  <c r="F60" i="1" s="1"/>
  <c r="G59" i="1"/>
  <c r="G58" i="1"/>
  <c r="G57" i="1"/>
  <c r="G56" i="1"/>
  <c r="F56" i="1" s="1"/>
  <c r="G55" i="1"/>
  <c r="G54" i="1"/>
  <c r="G53" i="1"/>
  <c r="G52" i="1"/>
  <c r="F52" i="1" s="1"/>
  <c r="G51" i="1"/>
  <c r="G50" i="1"/>
  <c r="G49" i="1"/>
  <c r="G48" i="1"/>
  <c r="F48" i="1" s="1"/>
  <c r="G47" i="1"/>
  <c r="G46" i="1"/>
  <c r="G45" i="1"/>
  <c r="G44" i="1"/>
  <c r="F44" i="1" s="1"/>
  <c r="G43" i="1"/>
  <c r="G42" i="1"/>
  <c r="G41" i="1"/>
  <c r="G40" i="1"/>
  <c r="F40" i="1" s="1"/>
  <c r="G39" i="1"/>
  <c r="G38" i="1"/>
  <c r="G37" i="1"/>
  <c r="G36" i="1"/>
  <c r="F36" i="1" s="1"/>
  <c r="G35" i="1"/>
  <c r="G34" i="1"/>
  <c r="G33" i="1"/>
  <c r="G32" i="1"/>
  <c r="F32" i="1" s="1"/>
  <c r="G31" i="1"/>
  <c r="G30" i="1"/>
  <c r="G29" i="1"/>
  <c r="F29" i="1" s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3" i="1"/>
  <c r="F62" i="1"/>
  <c r="F61" i="1"/>
  <c r="F59" i="1"/>
  <c r="F58" i="1"/>
  <c r="F57" i="1"/>
  <c r="F55" i="1"/>
  <c r="F54" i="1"/>
  <c r="F53" i="1"/>
  <c r="F51" i="1"/>
  <c r="F50" i="1"/>
  <c r="F49" i="1"/>
  <c r="F47" i="1"/>
  <c r="F46" i="1"/>
  <c r="F45" i="1"/>
  <c r="F43" i="1"/>
  <c r="F42" i="1"/>
  <c r="F41" i="1"/>
  <c r="F39" i="1"/>
  <c r="F38" i="1"/>
  <c r="F37" i="1"/>
  <c r="F35" i="1"/>
  <c r="F34" i="1"/>
  <c r="F33" i="1"/>
  <c r="F31" i="1"/>
  <c r="F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1" i="1"/>
  <c r="G25" i="1"/>
  <c r="G24" i="1"/>
  <c r="G23" i="1"/>
  <c r="G22" i="1"/>
  <c r="G21" i="1"/>
  <c r="G20" i="1"/>
  <c r="G19" i="1"/>
  <c r="G12" i="1"/>
  <c r="G13" i="1"/>
  <c r="G14" i="1"/>
  <c r="G15" i="1"/>
  <c r="G16" i="1"/>
  <c r="G11" i="1"/>
  <c r="E69" i="1" l="1"/>
  <c r="D69" i="1" s="1"/>
  <c r="I69" i="1"/>
  <c r="J69" i="1" s="1"/>
  <c r="P69" i="1"/>
  <c r="O69" i="1" s="1"/>
  <c r="R69" i="1" s="1"/>
  <c r="T69" i="1"/>
  <c r="V69" i="1" s="1"/>
  <c r="U69" i="1" s="1"/>
  <c r="AD69" i="1"/>
  <c r="AC69" i="1" s="1"/>
  <c r="AI69" i="1"/>
  <c r="AH69" i="1" s="1"/>
  <c r="AJ69" i="1"/>
  <c r="AM69" i="1"/>
  <c r="AL69" i="1" s="1"/>
  <c r="AN69" i="1" s="1"/>
  <c r="AP69" i="1"/>
  <c r="AO69" i="1" s="1"/>
  <c r="AT69" i="1"/>
  <c r="AS69" i="1" s="1"/>
  <c r="AV69" i="1"/>
  <c r="AU69" i="1" s="1"/>
  <c r="AX69" i="1"/>
  <c r="AW69" i="1" s="1"/>
  <c r="E70" i="1"/>
  <c r="D70" i="1" s="1"/>
  <c r="I70" i="1"/>
  <c r="J70" i="1" s="1"/>
  <c r="K70" i="1"/>
  <c r="M70" i="1"/>
  <c r="P70" i="1"/>
  <c r="O70" i="1" s="1"/>
  <c r="R70" i="1" s="1"/>
  <c r="T70" i="1"/>
  <c r="V70" i="1" s="1"/>
  <c r="U70" i="1" s="1"/>
  <c r="AC70" i="1"/>
  <c r="AF70" i="1" s="1"/>
  <c r="AD70" i="1"/>
  <c r="AI70" i="1"/>
  <c r="AH70" i="1" s="1"/>
  <c r="AJ70" i="1"/>
  <c r="AM70" i="1"/>
  <c r="AL70" i="1" s="1"/>
  <c r="AN70" i="1" s="1"/>
  <c r="AP70" i="1"/>
  <c r="AO70" i="1" s="1"/>
  <c r="AT70" i="1"/>
  <c r="AS70" i="1" s="1"/>
  <c r="AV70" i="1"/>
  <c r="AU70" i="1" s="1"/>
  <c r="AX70" i="1"/>
  <c r="AW70" i="1" s="1"/>
  <c r="E71" i="1"/>
  <c r="D71" i="1" s="1"/>
  <c r="I71" i="1"/>
  <c r="J71" i="1" s="1"/>
  <c r="P71" i="1"/>
  <c r="O71" i="1" s="1"/>
  <c r="S71" i="1"/>
  <c r="T71" i="1"/>
  <c r="V71" i="1" s="1"/>
  <c r="U71" i="1" s="1"/>
  <c r="AD71" i="1"/>
  <c r="AC71" i="1" s="1"/>
  <c r="AI71" i="1"/>
  <c r="AH71" i="1" s="1"/>
  <c r="AJ71" i="1"/>
  <c r="AM71" i="1"/>
  <c r="AL71" i="1" s="1"/>
  <c r="AN71" i="1" s="1"/>
  <c r="AP71" i="1"/>
  <c r="AO71" i="1" s="1"/>
  <c r="AT71" i="1"/>
  <c r="AS71" i="1" s="1"/>
  <c r="AV71" i="1"/>
  <c r="AU71" i="1" s="1"/>
  <c r="AX71" i="1"/>
  <c r="AW71" i="1" s="1"/>
  <c r="E72" i="1"/>
  <c r="D72" i="1" s="1"/>
  <c r="I72" i="1"/>
  <c r="J72" i="1" s="1"/>
  <c r="P72" i="1"/>
  <c r="O72" i="1" s="1"/>
  <c r="R72" i="1" s="1"/>
  <c r="T72" i="1"/>
  <c r="V72" i="1" s="1"/>
  <c r="U72" i="1" s="1"/>
  <c r="Y72" i="1" s="1"/>
  <c r="AC72" i="1"/>
  <c r="AG72" i="1" s="1"/>
  <c r="AD72" i="1"/>
  <c r="AI72" i="1"/>
  <c r="AH72" i="1" s="1"/>
  <c r="AJ72" i="1"/>
  <c r="AM72" i="1"/>
  <c r="AL72" i="1" s="1"/>
  <c r="AN72" i="1" s="1"/>
  <c r="AP72" i="1"/>
  <c r="AO72" i="1" s="1"/>
  <c r="AQ72" i="1" s="1"/>
  <c r="AT72" i="1"/>
  <c r="AS72" i="1" s="1"/>
  <c r="AV72" i="1"/>
  <c r="AU72" i="1" s="1"/>
  <c r="AX72" i="1"/>
  <c r="AW72" i="1" s="1"/>
  <c r="E73" i="1"/>
  <c r="D73" i="1" s="1"/>
  <c r="I73" i="1"/>
  <c r="K73" i="1" s="1"/>
  <c r="O73" i="1"/>
  <c r="R73" i="1" s="1"/>
  <c r="P73" i="1"/>
  <c r="T73" i="1"/>
  <c r="V73" i="1" s="1"/>
  <c r="U73" i="1" s="1"/>
  <c r="AD73" i="1"/>
  <c r="AC73" i="1" s="1"/>
  <c r="AF73" i="1" s="1"/>
  <c r="AI73" i="1"/>
  <c r="AH73" i="1" s="1"/>
  <c r="AJ73" i="1"/>
  <c r="AM73" i="1"/>
  <c r="AL73" i="1" s="1"/>
  <c r="AN73" i="1" s="1"/>
  <c r="AP73" i="1"/>
  <c r="AO73" i="1" s="1"/>
  <c r="AQ73" i="1" s="1"/>
  <c r="AT73" i="1"/>
  <c r="AS73" i="1" s="1"/>
  <c r="AV73" i="1"/>
  <c r="AU73" i="1" s="1"/>
  <c r="AX73" i="1"/>
  <c r="AW73" i="1" s="1"/>
  <c r="E74" i="1"/>
  <c r="D74" i="1" s="1"/>
  <c r="I74" i="1"/>
  <c r="K74" i="1" s="1"/>
  <c r="M74" i="1"/>
  <c r="O74" i="1"/>
  <c r="R74" i="1" s="1"/>
  <c r="P74" i="1"/>
  <c r="T74" i="1"/>
  <c r="V74" i="1" s="1"/>
  <c r="U74" i="1" s="1"/>
  <c r="AD74" i="1"/>
  <c r="AC74" i="1" s="1"/>
  <c r="AI74" i="1"/>
  <c r="AH74" i="1" s="1"/>
  <c r="AJ74" i="1"/>
  <c r="AM74" i="1"/>
  <c r="AL74" i="1" s="1"/>
  <c r="AN74" i="1" s="1"/>
  <c r="AP74" i="1"/>
  <c r="AO74" i="1" s="1"/>
  <c r="AQ74" i="1" s="1"/>
  <c r="AT74" i="1"/>
  <c r="AS74" i="1" s="1"/>
  <c r="AV74" i="1"/>
  <c r="AU74" i="1" s="1"/>
  <c r="AX74" i="1"/>
  <c r="AW74" i="1" s="1"/>
  <c r="E75" i="1"/>
  <c r="D75" i="1" s="1"/>
  <c r="I75" i="1"/>
  <c r="K75" i="1" s="1"/>
  <c r="M75" i="1"/>
  <c r="P75" i="1"/>
  <c r="O75" i="1" s="1"/>
  <c r="R75" i="1" s="1"/>
  <c r="T75" i="1"/>
  <c r="V75" i="1" s="1"/>
  <c r="U75" i="1" s="1"/>
  <c r="AD75" i="1"/>
  <c r="AC75" i="1" s="1"/>
  <c r="AI75" i="1"/>
  <c r="AH75" i="1" s="1"/>
  <c r="AJ75" i="1"/>
  <c r="AM75" i="1"/>
  <c r="AL75" i="1" s="1"/>
  <c r="AN75" i="1" s="1"/>
  <c r="AP75" i="1"/>
  <c r="AO75" i="1" s="1"/>
  <c r="AQ75" i="1" s="1"/>
  <c r="AR75" i="1"/>
  <c r="AT75" i="1"/>
  <c r="AS75" i="1" s="1"/>
  <c r="AV75" i="1"/>
  <c r="AU75" i="1" s="1"/>
  <c r="AX75" i="1"/>
  <c r="AW75" i="1" s="1"/>
  <c r="E76" i="1"/>
  <c r="D76" i="1" s="1"/>
  <c r="I76" i="1"/>
  <c r="K76" i="1" s="1"/>
  <c r="P76" i="1"/>
  <c r="O76" i="1" s="1"/>
  <c r="R76" i="1" s="1"/>
  <c r="T76" i="1"/>
  <c r="V76" i="1" s="1"/>
  <c r="U76" i="1" s="1"/>
  <c r="AC76" i="1"/>
  <c r="AE76" i="1" s="1"/>
  <c r="AD76" i="1"/>
  <c r="AI76" i="1"/>
  <c r="AH76" i="1" s="1"/>
  <c r="AJ76" i="1"/>
  <c r="AM76" i="1"/>
  <c r="AL76" i="1" s="1"/>
  <c r="AN76" i="1" s="1"/>
  <c r="AO76" i="1"/>
  <c r="AQ76" i="1" s="1"/>
  <c r="AP76" i="1"/>
  <c r="AT76" i="1"/>
  <c r="AS76" i="1" s="1"/>
  <c r="AV76" i="1"/>
  <c r="AU76" i="1" s="1"/>
  <c r="AX76" i="1"/>
  <c r="AW76" i="1" s="1"/>
  <c r="E77" i="1"/>
  <c r="D77" i="1" s="1"/>
  <c r="I77" i="1"/>
  <c r="L77" i="1" s="1"/>
  <c r="P77" i="1"/>
  <c r="O77" i="1" s="1"/>
  <c r="T77" i="1"/>
  <c r="V77" i="1" s="1"/>
  <c r="U77" i="1" s="1"/>
  <c r="Z77" i="1" s="1"/>
  <c r="AD77" i="1"/>
  <c r="AC77" i="1" s="1"/>
  <c r="AI77" i="1"/>
  <c r="AH77" i="1" s="1"/>
  <c r="AJ77" i="1"/>
  <c r="AM77" i="1"/>
  <c r="AL77" i="1" s="1"/>
  <c r="AN77" i="1" s="1"/>
  <c r="AP77" i="1"/>
  <c r="AO77" i="1" s="1"/>
  <c r="AQ77" i="1" s="1"/>
  <c r="AT77" i="1"/>
  <c r="AS77" i="1" s="1"/>
  <c r="AV77" i="1"/>
  <c r="AU77" i="1" s="1"/>
  <c r="AX77" i="1"/>
  <c r="AW77" i="1" s="1"/>
  <c r="E78" i="1"/>
  <c r="D78" i="1" s="1"/>
  <c r="H78" i="1"/>
  <c r="I78" i="1"/>
  <c r="L78" i="1" s="1"/>
  <c r="M78" i="1"/>
  <c r="P78" i="1"/>
  <c r="O78" i="1" s="1"/>
  <c r="S78" i="1"/>
  <c r="T78" i="1"/>
  <c r="V78" i="1"/>
  <c r="U78" i="1" s="1"/>
  <c r="AD78" i="1"/>
  <c r="AC78" i="1" s="1"/>
  <c r="AH78" i="1"/>
  <c r="AI78" i="1"/>
  <c r="AJ78" i="1"/>
  <c r="AM78" i="1"/>
  <c r="AL78" i="1" s="1"/>
  <c r="AN78" i="1" s="1"/>
  <c r="AP78" i="1"/>
  <c r="AO78" i="1" s="1"/>
  <c r="AT78" i="1"/>
  <c r="AS78" i="1" s="1"/>
  <c r="AV78" i="1"/>
  <c r="AU78" i="1" s="1"/>
  <c r="AX78" i="1"/>
  <c r="AW78" i="1" s="1"/>
  <c r="E79" i="1"/>
  <c r="D79" i="1" s="1"/>
  <c r="I79" i="1"/>
  <c r="K79" i="1" s="1"/>
  <c r="J79" i="1"/>
  <c r="P79" i="1"/>
  <c r="O79" i="1" s="1"/>
  <c r="T79" i="1"/>
  <c r="S79" i="1" s="1"/>
  <c r="AD79" i="1"/>
  <c r="AC79" i="1" s="1"/>
  <c r="AI79" i="1"/>
  <c r="AH79" i="1" s="1"/>
  <c r="AJ79" i="1"/>
  <c r="AM79" i="1"/>
  <c r="AL79" i="1" s="1"/>
  <c r="AN79" i="1" s="1"/>
  <c r="AP79" i="1"/>
  <c r="AO79" i="1" s="1"/>
  <c r="AR79" i="1" s="1"/>
  <c r="AT79" i="1"/>
  <c r="AS79" i="1" s="1"/>
  <c r="AV79" i="1"/>
  <c r="AU79" i="1" s="1"/>
  <c r="AX79" i="1"/>
  <c r="AW79" i="1" s="1"/>
  <c r="D80" i="1"/>
  <c r="E80" i="1"/>
  <c r="I80" i="1"/>
  <c r="K80" i="1" s="1"/>
  <c r="M80" i="1"/>
  <c r="O80" i="1"/>
  <c r="R80" i="1" s="1"/>
  <c r="P80" i="1"/>
  <c r="T80" i="1"/>
  <c r="V80" i="1" s="1"/>
  <c r="U80" i="1" s="1"/>
  <c r="Z80" i="1" s="1"/>
  <c r="AD80" i="1"/>
  <c r="AC80" i="1" s="1"/>
  <c r="AI80" i="1"/>
  <c r="AH80" i="1" s="1"/>
  <c r="AJ80" i="1"/>
  <c r="AM80" i="1"/>
  <c r="AL80" i="1" s="1"/>
  <c r="AN80" i="1" s="1"/>
  <c r="AP80" i="1"/>
  <c r="AO80" i="1" s="1"/>
  <c r="AR80" i="1" s="1"/>
  <c r="AT80" i="1"/>
  <c r="AS80" i="1" s="1"/>
  <c r="AV80" i="1"/>
  <c r="AU80" i="1" s="1"/>
  <c r="AX80" i="1"/>
  <c r="AW80" i="1" s="1"/>
  <c r="E81" i="1"/>
  <c r="D81" i="1" s="1"/>
  <c r="I81" i="1"/>
  <c r="K81" i="1" s="1"/>
  <c r="P81" i="1"/>
  <c r="O81" i="1" s="1"/>
  <c r="S81" i="1"/>
  <c r="T81" i="1"/>
  <c r="V81" i="1"/>
  <c r="U81" i="1" s="1"/>
  <c r="Z81" i="1" s="1"/>
  <c r="AD81" i="1"/>
  <c r="AC81" i="1" s="1"/>
  <c r="AG81" i="1" s="1"/>
  <c r="AH81" i="1"/>
  <c r="AI81" i="1"/>
  <c r="AJ81" i="1"/>
  <c r="AM81" i="1"/>
  <c r="AL81" i="1" s="1"/>
  <c r="AN81" i="1" s="1"/>
  <c r="AP81" i="1"/>
  <c r="AO81" i="1" s="1"/>
  <c r="AR81" i="1" s="1"/>
  <c r="AT81" i="1"/>
  <c r="AS81" i="1" s="1"/>
  <c r="AV81" i="1"/>
  <c r="AU81" i="1" s="1"/>
  <c r="AX81" i="1"/>
  <c r="AW81" i="1" s="1"/>
  <c r="D82" i="1"/>
  <c r="E82" i="1"/>
  <c r="I82" i="1"/>
  <c r="J82" i="1" s="1"/>
  <c r="P82" i="1"/>
  <c r="O82" i="1" s="1"/>
  <c r="T82" i="1"/>
  <c r="S82" i="1" s="1"/>
  <c r="AD82" i="1"/>
  <c r="AC82" i="1" s="1"/>
  <c r="AG82" i="1" s="1"/>
  <c r="AI82" i="1"/>
  <c r="AH82" i="1" s="1"/>
  <c r="AJ82" i="1"/>
  <c r="AL82" i="1"/>
  <c r="AN82" i="1" s="1"/>
  <c r="AM82" i="1"/>
  <c r="AP82" i="1"/>
  <c r="AO82" i="1" s="1"/>
  <c r="AR82" i="1" s="1"/>
  <c r="AT82" i="1"/>
  <c r="AS82" i="1" s="1"/>
  <c r="AU82" i="1"/>
  <c r="AV82" i="1"/>
  <c r="AX82" i="1"/>
  <c r="AW82" i="1" s="1"/>
  <c r="E83" i="1"/>
  <c r="D83" i="1" s="1"/>
  <c r="I83" i="1"/>
  <c r="J83" i="1" s="1"/>
  <c r="P83" i="1"/>
  <c r="O83" i="1" s="1"/>
  <c r="S83" i="1"/>
  <c r="T83" i="1"/>
  <c r="V83" i="1" s="1"/>
  <c r="U83" i="1" s="1"/>
  <c r="AD83" i="1"/>
  <c r="AC83" i="1" s="1"/>
  <c r="AF83" i="1" s="1"/>
  <c r="AI83" i="1"/>
  <c r="AH83" i="1" s="1"/>
  <c r="AJ83" i="1"/>
  <c r="AM83" i="1"/>
  <c r="AL83" i="1" s="1"/>
  <c r="AN83" i="1" s="1"/>
  <c r="AP83" i="1"/>
  <c r="AO83" i="1" s="1"/>
  <c r="AQ83" i="1" s="1"/>
  <c r="AR83" i="1"/>
  <c r="AT83" i="1"/>
  <c r="AS83" i="1" s="1"/>
  <c r="AV83" i="1"/>
  <c r="AU83" i="1" s="1"/>
  <c r="AX83" i="1"/>
  <c r="AW83" i="1" s="1"/>
  <c r="E84" i="1"/>
  <c r="D84" i="1" s="1"/>
  <c r="I84" i="1"/>
  <c r="K84" i="1" s="1"/>
  <c r="J84" i="1"/>
  <c r="M84" i="1"/>
  <c r="N84" i="1"/>
  <c r="P84" i="1"/>
  <c r="O84" i="1" s="1"/>
  <c r="Q84" i="1" s="1"/>
  <c r="S84" i="1"/>
  <c r="T84" i="1"/>
  <c r="V84" i="1" s="1"/>
  <c r="U84" i="1" s="1"/>
  <c r="AD84" i="1"/>
  <c r="AC84" i="1" s="1"/>
  <c r="AF84" i="1" s="1"/>
  <c r="AI84" i="1"/>
  <c r="AH84" i="1" s="1"/>
  <c r="AJ84" i="1"/>
  <c r="AM84" i="1"/>
  <c r="AL84" i="1" s="1"/>
  <c r="AN84" i="1" s="1"/>
  <c r="AP84" i="1"/>
  <c r="AO84" i="1" s="1"/>
  <c r="AQ84" i="1" s="1"/>
  <c r="AR84" i="1"/>
  <c r="AT84" i="1"/>
  <c r="AS84" i="1" s="1"/>
  <c r="AU84" i="1"/>
  <c r="AV84" i="1"/>
  <c r="AX84" i="1"/>
  <c r="AW84" i="1" s="1"/>
  <c r="E85" i="1"/>
  <c r="D85" i="1" s="1"/>
  <c r="I85" i="1"/>
  <c r="K85" i="1" s="1"/>
  <c r="M85" i="1"/>
  <c r="N85" i="1"/>
  <c r="O85" i="1"/>
  <c r="Q85" i="1" s="1"/>
  <c r="P85" i="1"/>
  <c r="T85" i="1"/>
  <c r="V85" i="1" s="1"/>
  <c r="U85" i="1" s="1"/>
  <c r="AD85" i="1"/>
  <c r="AC85" i="1" s="1"/>
  <c r="AF85" i="1" s="1"/>
  <c r="AI85" i="1"/>
  <c r="AH85" i="1" s="1"/>
  <c r="AJ85" i="1"/>
  <c r="AM85" i="1"/>
  <c r="AL85" i="1" s="1"/>
  <c r="AN85" i="1" s="1"/>
  <c r="AP85" i="1"/>
  <c r="AO85" i="1" s="1"/>
  <c r="AQ85" i="1" s="1"/>
  <c r="AT85" i="1"/>
  <c r="AS85" i="1" s="1"/>
  <c r="AU85" i="1"/>
  <c r="AV85" i="1"/>
  <c r="AX85" i="1"/>
  <c r="AW85" i="1" s="1"/>
  <c r="E86" i="1"/>
  <c r="D86" i="1" s="1"/>
  <c r="I86" i="1"/>
  <c r="K86" i="1" s="1"/>
  <c r="O86" i="1"/>
  <c r="Q86" i="1" s="1"/>
  <c r="P86" i="1"/>
  <c r="T86" i="1"/>
  <c r="V86" i="1" s="1"/>
  <c r="U86" i="1" s="1"/>
  <c r="AC86" i="1"/>
  <c r="AF86" i="1" s="1"/>
  <c r="AD86" i="1"/>
  <c r="AI86" i="1"/>
  <c r="AH86" i="1" s="1"/>
  <c r="AJ86" i="1"/>
  <c r="AM86" i="1"/>
  <c r="AL86" i="1" s="1"/>
  <c r="AN86" i="1" s="1"/>
  <c r="AP86" i="1"/>
  <c r="AO86" i="1" s="1"/>
  <c r="AT86" i="1"/>
  <c r="AS86" i="1" s="1"/>
  <c r="AV86" i="1"/>
  <c r="AU86" i="1" s="1"/>
  <c r="AX86" i="1"/>
  <c r="AW86" i="1" s="1"/>
  <c r="E87" i="1"/>
  <c r="D87" i="1" s="1"/>
  <c r="I87" i="1"/>
  <c r="J87" i="1" s="1"/>
  <c r="P87" i="1"/>
  <c r="O87" i="1" s="1"/>
  <c r="Q87" i="1" s="1"/>
  <c r="S87" i="1"/>
  <c r="T87" i="1"/>
  <c r="V87" i="1" s="1"/>
  <c r="U87" i="1" s="1"/>
  <c r="AD87" i="1"/>
  <c r="AC87" i="1" s="1"/>
  <c r="AI87" i="1"/>
  <c r="AH87" i="1" s="1"/>
  <c r="AJ87" i="1"/>
  <c r="AM87" i="1"/>
  <c r="AL87" i="1" s="1"/>
  <c r="AN87" i="1" s="1"/>
  <c r="AO87" i="1"/>
  <c r="AQ87" i="1" s="1"/>
  <c r="AP87" i="1"/>
  <c r="AR87" i="1"/>
  <c r="AT87" i="1"/>
  <c r="AS87" i="1" s="1"/>
  <c r="AV87" i="1"/>
  <c r="AU87" i="1" s="1"/>
  <c r="AX87" i="1"/>
  <c r="AW87" i="1" s="1"/>
  <c r="E88" i="1"/>
  <c r="D88" i="1" s="1"/>
  <c r="I88" i="1"/>
  <c r="J88" i="1" s="1"/>
  <c r="P88" i="1"/>
  <c r="O88" i="1" s="1"/>
  <c r="Q88" i="1" s="1"/>
  <c r="S88" i="1"/>
  <c r="T88" i="1"/>
  <c r="V88" i="1" s="1"/>
  <c r="U88" i="1" s="1"/>
  <c r="AD88" i="1"/>
  <c r="AC88" i="1" s="1"/>
  <c r="AG88" i="1" s="1"/>
  <c r="AI88" i="1"/>
  <c r="AH88" i="1" s="1"/>
  <c r="AJ88" i="1"/>
  <c r="AM88" i="1"/>
  <c r="AL88" i="1" s="1"/>
  <c r="AN88" i="1" s="1"/>
  <c r="AO88" i="1"/>
  <c r="AQ88" i="1" s="1"/>
  <c r="AP88" i="1"/>
  <c r="AT88" i="1"/>
  <c r="AS88" i="1" s="1"/>
  <c r="AV88" i="1"/>
  <c r="AU88" i="1" s="1"/>
  <c r="AW88" i="1"/>
  <c r="AX88" i="1"/>
  <c r="AX68" i="1"/>
  <c r="AW68" i="1" s="1"/>
  <c r="AV68" i="1"/>
  <c r="AU68" i="1" s="1"/>
  <c r="AT68" i="1"/>
  <c r="AS68" i="1"/>
  <c r="AP68" i="1"/>
  <c r="AO68" i="1" s="1"/>
  <c r="AM68" i="1"/>
  <c r="AL68" i="1" s="1"/>
  <c r="AN68" i="1" s="1"/>
  <c r="AJ68" i="1"/>
  <c r="AI68" i="1"/>
  <c r="AH68" i="1" s="1"/>
  <c r="AD68" i="1"/>
  <c r="AC68" i="1" s="1"/>
  <c r="T68" i="1"/>
  <c r="P68" i="1"/>
  <c r="O68" i="1" s="1"/>
  <c r="N68" i="1"/>
  <c r="L68" i="1"/>
  <c r="J68" i="1"/>
  <c r="I68" i="1"/>
  <c r="M68" i="1" s="1"/>
  <c r="H68" i="1"/>
  <c r="E68" i="1"/>
  <c r="D68" i="1" s="1"/>
  <c r="E30" i="1"/>
  <c r="D30" i="1" s="1"/>
  <c r="I30" i="1"/>
  <c r="K30" i="1"/>
  <c r="P30" i="1"/>
  <c r="O30" i="1" s="1"/>
  <c r="T30" i="1"/>
  <c r="S30" i="1" s="1"/>
  <c r="V30" i="1"/>
  <c r="U30" i="1" s="1"/>
  <c r="AD30" i="1"/>
  <c r="AC30" i="1" s="1"/>
  <c r="AH30" i="1"/>
  <c r="AI30" i="1"/>
  <c r="AJ30" i="1"/>
  <c r="AM30" i="1"/>
  <c r="AL30" i="1" s="1"/>
  <c r="AN30" i="1" s="1"/>
  <c r="AO30" i="1"/>
  <c r="AQ30" i="1" s="1"/>
  <c r="AP30" i="1"/>
  <c r="AT30" i="1"/>
  <c r="AS30" i="1" s="1"/>
  <c r="AU30" i="1"/>
  <c r="AV30" i="1"/>
  <c r="AX30" i="1"/>
  <c r="AW30" i="1" s="1"/>
  <c r="D31" i="1"/>
  <c r="E31" i="1"/>
  <c r="I31" i="1"/>
  <c r="K31" i="1" s="1"/>
  <c r="N31" i="1"/>
  <c r="P31" i="1"/>
  <c r="O31" i="1" s="1"/>
  <c r="T31" i="1"/>
  <c r="V31" i="1" s="1"/>
  <c r="U31" i="1" s="1"/>
  <c r="AD31" i="1"/>
  <c r="AC31" i="1" s="1"/>
  <c r="AI31" i="1"/>
  <c r="AH31" i="1" s="1"/>
  <c r="AJ31" i="1"/>
  <c r="AM31" i="1"/>
  <c r="AL31" i="1" s="1"/>
  <c r="AN31" i="1" s="1"/>
  <c r="AP31" i="1"/>
  <c r="AO31" i="1" s="1"/>
  <c r="AQ31" i="1" s="1"/>
  <c r="AT31" i="1"/>
  <c r="AS31" i="1" s="1"/>
  <c r="AV31" i="1"/>
  <c r="AU31" i="1" s="1"/>
  <c r="AX31" i="1"/>
  <c r="AW31" i="1" s="1"/>
  <c r="E32" i="1"/>
  <c r="D32" i="1" s="1"/>
  <c r="I32" i="1"/>
  <c r="L32" i="1" s="1"/>
  <c r="P32" i="1"/>
  <c r="O32" i="1" s="1"/>
  <c r="T32" i="1"/>
  <c r="V32" i="1" s="1"/>
  <c r="U32" i="1" s="1"/>
  <c r="AD32" i="1"/>
  <c r="AC32" i="1" s="1"/>
  <c r="AI32" i="1"/>
  <c r="AH32" i="1" s="1"/>
  <c r="AJ32" i="1"/>
  <c r="AM32" i="1"/>
  <c r="AL32" i="1" s="1"/>
  <c r="AN32" i="1" s="1"/>
  <c r="AP32" i="1"/>
  <c r="AO32" i="1" s="1"/>
  <c r="AQ32" i="1" s="1"/>
  <c r="AS32" i="1"/>
  <c r="AT32" i="1"/>
  <c r="AV32" i="1"/>
  <c r="AU32" i="1" s="1"/>
  <c r="AW32" i="1"/>
  <c r="AX32" i="1"/>
  <c r="E33" i="1"/>
  <c r="D33" i="1" s="1"/>
  <c r="H33" i="1"/>
  <c r="I33" i="1"/>
  <c r="K33" i="1" s="1"/>
  <c r="N33" i="1"/>
  <c r="P33" i="1"/>
  <c r="O33" i="1" s="1"/>
  <c r="T33" i="1"/>
  <c r="AD33" i="1"/>
  <c r="AC33" i="1" s="1"/>
  <c r="AF33" i="1" s="1"/>
  <c r="AH33" i="1"/>
  <c r="AI33" i="1"/>
  <c r="AJ33" i="1"/>
  <c r="AM33" i="1"/>
  <c r="AL33" i="1" s="1"/>
  <c r="AN33" i="1" s="1"/>
  <c r="AO33" i="1"/>
  <c r="AR33" i="1" s="1"/>
  <c r="AP33" i="1"/>
  <c r="AT33" i="1"/>
  <c r="AS33" i="1" s="1"/>
  <c r="AV33" i="1"/>
  <c r="AU33" i="1" s="1"/>
  <c r="AX33" i="1"/>
  <c r="AW33" i="1" s="1"/>
  <c r="E34" i="1"/>
  <c r="D34" i="1" s="1"/>
  <c r="I34" i="1"/>
  <c r="P34" i="1"/>
  <c r="O34" i="1" s="1"/>
  <c r="Q34" i="1" s="1"/>
  <c r="T34" i="1"/>
  <c r="S34" i="1" s="1"/>
  <c r="AD34" i="1"/>
  <c r="AC34" i="1" s="1"/>
  <c r="AF34" i="1"/>
  <c r="AI34" i="1"/>
  <c r="AH34" i="1" s="1"/>
  <c r="AJ34" i="1"/>
  <c r="AM34" i="1"/>
  <c r="AL34" i="1" s="1"/>
  <c r="AN34" i="1" s="1"/>
  <c r="AP34" i="1"/>
  <c r="AO34" i="1" s="1"/>
  <c r="AR34" i="1" s="1"/>
  <c r="AT34" i="1"/>
  <c r="AS34" i="1" s="1"/>
  <c r="AV34" i="1"/>
  <c r="AU34" i="1" s="1"/>
  <c r="AX34" i="1"/>
  <c r="AW34" i="1" s="1"/>
  <c r="E35" i="1"/>
  <c r="D35" i="1" s="1"/>
  <c r="I35" i="1"/>
  <c r="L35" i="1" s="1"/>
  <c r="P35" i="1"/>
  <c r="O35" i="1" s="1"/>
  <c r="Q35" i="1" s="1"/>
  <c r="T35" i="1"/>
  <c r="S35" i="1" s="1"/>
  <c r="AD35" i="1"/>
  <c r="AC35" i="1" s="1"/>
  <c r="AF35" i="1" s="1"/>
  <c r="AI35" i="1"/>
  <c r="AH35" i="1" s="1"/>
  <c r="AJ35" i="1"/>
  <c r="AM35" i="1"/>
  <c r="AL35" i="1" s="1"/>
  <c r="AN35" i="1" s="1"/>
  <c r="AP35" i="1"/>
  <c r="AO35" i="1" s="1"/>
  <c r="AT35" i="1"/>
  <c r="AS35" i="1" s="1"/>
  <c r="AU35" i="1"/>
  <c r="AV35" i="1"/>
  <c r="AX35" i="1"/>
  <c r="AW35" i="1" s="1"/>
  <c r="D36" i="1"/>
  <c r="E36" i="1"/>
  <c r="I36" i="1"/>
  <c r="K36" i="1" s="1"/>
  <c r="J36" i="1"/>
  <c r="N36" i="1"/>
  <c r="P36" i="1"/>
  <c r="O36" i="1" s="1"/>
  <c r="Q36" i="1" s="1"/>
  <c r="T36" i="1"/>
  <c r="S36" i="1" s="1"/>
  <c r="AD36" i="1"/>
  <c r="AC36" i="1" s="1"/>
  <c r="AF36" i="1" s="1"/>
  <c r="AI36" i="1"/>
  <c r="AH36" i="1" s="1"/>
  <c r="AJ36" i="1"/>
  <c r="AM36" i="1"/>
  <c r="AL36" i="1" s="1"/>
  <c r="AN36" i="1" s="1"/>
  <c r="AP36" i="1"/>
  <c r="AO36" i="1" s="1"/>
  <c r="AR36" i="1" s="1"/>
  <c r="AS36" i="1"/>
  <c r="AT36" i="1"/>
  <c r="AV36" i="1"/>
  <c r="AU36" i="1" s="1"/>
  <c r="AW36" i="1"/>
  <c r="AX36" i="1"/>
  <c r="E37" i="1"/>
  <c r="D37" i="1" s="1"/>
  <c r="H37" i="1"/>
  <c r="I37" i="1"/>
  <c r="K37" i="1" s="1"/>
  <c r="J37" i="1"/>
  <c r="M37" i="1"/>
  <c r="N37" i="1"/>
  <c r="P37" i="1"/>
  <c r="O37" i="1" s="1"/>
  <c r="Q37" i="1" s="1"/>
  <c r="T37" i="1"/>
  <c r="S37" i="1" s="1"/>
  <c r="AD37" i="1"/>
  <c r="AC37" i="1" s="1"/>
  <c r="AF37" i="1" s="1"/>
  <c r="AH37" i="1"/>
  <c r="AI37" i="1"/>
  <c r="AJ37" i="1"/>
  <c r="AM37" i="1"/>
  <c r="AL37" i="1" s="1"/>
  <c r="AN37" i="1" s="1"/>
  <c r="AO37" i="1"/>
  <c r="AR37" i="1" s="1"/>
  <c r="AP37" i="1"/>
  <c r="AQ37" i="1"/>
  <c r="AT37" i="1"/>
  <c r="AS37" i="1" s="1"/>
  <c r="AV37" i="1"/>
  <c r="AU37" i="1" s="1"/>
  <c r="AX37" i="1"/>
  <c r="AW37" i="1" s="1"/>
  <c r="E38" i="1"/>
  <c r="D38" i="1" s="1"/>
  <c r="I38" i="1"/>
  <c r="P38" i="1"/>
  <c r="O38" i="1" s="1"/>
  <c r="R38" i="1" s="1"/>
  <c r="T38" i="1"/>
  <c r="S38" i="1" s="1"/>
  <c r="V38" i="1"/>
  <c r="U38" i="1" s="1"/>
  <c r="AC38" i="1"/>
  <c r="AE38" i="1" s="1"/>
  <c r="AD38" i="1"/>
  <c r="AI38" i="1"/>
  <c r="AH38" i="1" s="1"/>
  <c r="AJ38" i="1"/>
  <c r="AM38" i="1"/>
  <c r="AL38" i="1" s="1"/>
  <c r="AN38" i="1" s="1"/>
  <c r="AP38" i="1"/>
  <c r="AO38" i="1" s="1"/>
  <c r="AT38" i="1"/>
  <c r="AS38" i="1" s="1"/>
  <c r="AV38" i="1"/>
  <c r="AU38" i="1" s="1"/>
  <c r="AX38" i="1"/>
  <c r="AW38" i="1" s="1"/>
  <c r="E39" i="1"/>
  <c r="D39" i="1" s="1"/>
  <c r="I39" i="1"/>
  <c r="P39" i="1"/>
  <c r="O39" i="1" s="1"/>
  <c r="R39" i="1" s="1"/>
  <c r="T39" i="1"/>
  <c r="S39" i="1" s="1"/>
  <c r="V39" i="1"/>
  <c r="U39" i="1" s="1"/>
  <c r="AC39" i="1"/>
  <c r="AE39" i="1" s="1"/>
  <c r="AD39" i="1"/>
  <c r="AI39" i="1"/>
  <c r="AH39" i="1" s="1"/>
  <c r="AJ39" i="1"/>
  <c r="AM39" i="1"/>
  <c r="AL39" i="1" s="1"/>
  <c r="AN39" i="1" s="1"/>
  <c r="AP39" i="1"/>
  <c r="AO39" i="1" s="1"/>
  <c r="AS39" i="1"/>
  <c r="AT39" i="1"/>
  <c r="AV39" i="1"/>
  <c r="AU39" i="1" s="1"/>
  <c r="AX39" i="1"/>
  <c r="AW39" i="1" s="1"/>
  <c r="E40" i="1"/>
  <c r="D40" i="1" s="1"/>
  <c r="I40" i="1"/>
  <c r="K40" i="1" s="1"/>
  <c r="J40" i="1"/>
  <c r="M40" i="1"/>
  <c r="P40" i="1"/>
  <c r="O40" i="1" s="1"/>
  <c r="R40" i="1" s="1"/>
  <c r="T40" i="1"/>
  <c r="S40" i="1" s="1"/>
  <c r="AC40" i="1"/>
  <c r="AE40" i="1" s="1"/>
  <c r="AD40" i="1"/>
  <c r="AI40" i="1"/>
  <c r="AH40" i="1" s="1"/>
  <c r="AJ40" i="1"/>
  <c r="AM40" i="1"/>
  <c r="AL40" i="1" s="1"/>
  <c r="AN40" i="1" s="1"/>
  <c r="AP40" i="1"/>
  <c r="AO40" i="1" s="1"/>
  <c r="AQ40" i="1" s="1"/>
  <c r="AT40" i="1"/>
  <c r="AS40" i="1" s="1"/>
  <c r="AV40" i="1"/>
  <c r="AU40" i="1" s="1"/>
  <c r="AX40" i="1"/>
  <c r="AW40" i="1" s="1"/>
  <c r="E41" i="1"/>
  <c r="D41" i="1" s="1"/>
  <c r="I41" i="1"/>
  <c r="H41" i="1" s="1"/>
  <c r="J41" i="1"/>
  <c r="K41" i="1"/>
  <c r="N41" i="1"/>
  <c r="P41" i="1"/>
  <c r="O41" i="1" s="1"/>
  <c r="Q41" i="1" s="1"/>
  <c r="T41" i="1"/>
  <c r="S41" i="1" s="1"/>
  <c r="AD41" i="1"/>
  <c r="AC41" i="1" s="1"/>
  <c r="AF41" i="1" s="1"/>
  <c r="AI41" i="1"/>
  <c r="AH41" i="1" s="1"/>
  <c r="AJ41" i="1"/>
  <c r="AM41" i="1"/>
  <c r="AL41" i="1" s="1"/>
  <c r="AN41" i="1" s="1"/>
  <c r="AP41" i="1"/>
  <c r="AO41" i="1" s="1"/>
  <c r="AR41" i="1" s="1"/>
  <c r="AS41" i="1"/>
  <c r="AT41" i="1"/>
  <c r="AV41" i="1"/>
  <c r="AU41" i="1" s="1"/>
  <c r="AW41" i="1"/>
  <c r="AX41" i="1"/>
  <c r="E42" i="1"/>
  <c r="D42" i="1" s="1"/>
  <c r="I42" i="1"/>
  <c r="J42" i="1" s="1"/>
  <c r="P42" i="1"/>
  <c r="O42" i="1" s="1"/>
  <c r="Q42" i="1" s="1"/>
  <c r="T42" i="1"/>
  <c r="S42" i="1" s="1"/>
  <c r="AD42" i="1"/>
  <c r="AC42" i="1" s="1"/>
  <c r="AF42" i="1" s="1"/>
  <c r="AI42" i="1"/>
  <c r="AH42" i="1" s="1"/>
  <c r="AJ42" i="1"/>
  <c r="AM42" i="1"/>
  <c r="AL42" i="1" s="1"/>
  <c r="AN42" i="1" s="1"/>
  <c r="AP42" i="1"/>
  <c r="AO42" i="1" s="1"/>
  <c r="AR42" i="1" s="1"/>
  <c r="AT42" i="1"/>
  <c r="AS42" i="1" s="1"/>
  <c r="AV42" i="1"/>
  <c r="AU42" i="1" s="1"/>
  <c r="AX42" i="1"/>
  <c r="AW42" i="1" s="1"/>
  <c r="E43" i="1"/>
  <c r="D43" i="1" s="1"/>
  <c r="H43" i="1"/>
  <c r="I43" i="1"/>
  <c r="J43" i="1"/>
  <c r="K43" i="1"/>
  <c r="L43" i="1"/>
  <c r="M43" i="1"/>
  <c r="N43" i="1"/>
  <c r="P43" i="1"/>
  <c r="O43" i="1" s="1"/>
  <c r="Q43" i="1" s="1"/>
  <c r="T43" i="1"/>
  <c r="S43" i="1" s="1"/>
  <c r="AD43" i="1"/>
  <c r="AC43" i="1" s="1"/>
  <c r="AF43" i="1" s="1"/>
  <c r="AI43" i="1"/>
  <c r="AH43" i="1" s="1"/>
  <c r="AJ43" i="1"/>
  <c r="AM43" i="1"/>
  <c r="AL43" i="1" s="1"/>
  <c r="AN43" i="1" s="1"/>
  <c r="AP43" i="1"/>
  <c r="AO43" i="1" s="1"/>
  <c r="AR43" i="1" s="1"/>
  <c r="AS43" i="1"/>
  <c r="AT43" i="1"/>
  <c r="AV43" i="1"/>
  <c r="AU43" i="1" s="1"/>
  <c r="AW43" i="1"/>
  <c r="AX43" i="1"/>
  <c r="E44" i="1"/>
  <c r="D44" i="1" s="1"/>
  <c r="I44" i="1"/>
  <c r="J44" i="1" s="1"/>
  <c r="P44" i="1"/>
  <c r="O44" i="1" s="1"/>
  <c r="Q44" i="1" s="1"/>
  <c r="T44" i="1"/>
  <c r="S44" i="1" s="1"/>
  <c r="AD44" i="1"/>
  <c r="AC44" i="1" s="1"/>
  <c r="AF44" i="1" s="1"/>
  <c r="AI44" i="1"/>
  <c r="AH44" i="1" s="1"/>
  <c r="AJ44" i="1"/>
  <c r="AM44" i="1"/>
  <c r="AL44" i="1" s="1"/>
  <c r="AN44" i="1" s="1"/>
  <c r="AP44" i="1"/>
  <c r="AO44" i="1" s="1"/>
  <c r="AT44" i="1"/>
  <c r="AS44" i="1" s="1"/>
  <c r="AU44" i="1"/>
  <c r="AV44" i="1"/>
  <c r="AX44" i="1"/>
  <c r="AW44" i="1" s="1"/>
  <c r="E45" i="1"/>
  <c r="D45" i="1" s="1"/>
  <c r="I45" i="1"/>
  <c r="K45" i="1" s="1"/>
  <c r="N45" i="1"/>
  <c r="P45" i="1"/>
  <c r="O45" i="1" s="1"/>
  <c r="Q45" i="1" s="1"/>
  <c r="T45" i="1"/>
  <c r="S45" i="1" s="1"/>
  <c r="V45" i="1"/>
  <c r="U45" i="1" s="1"/>
  <c r="X45" i="1" s="1"/>
  <c r="AD45" i="1"/>
  <c r="AC45" i="1" s="1"/>
  <c r="AF45" i="1" s="1"/>
  <c r="AI45" i="1"/>
  <c r="AH45" i="1" s="1"/>
  <c r="AJ45" i="1"/>
  <c r="AM45" i="1"/>
  <c r="AL45" i="1" s="1"/>
  <c r="AN45" i="1" s="1"/>
  <c r="AP45" i="1"/>
  <c r="AO45" i="1" s="1"/>
  <c r="AR45" i="1" s="1"/>
  <c r="AS45" i="1"/>
  <c r="AT45" i="1"/>
  <c r="AV45" i="1"/>
  <c r="AU45" i="1" s="1"/>
  <c r="AW45" i="1"/>
  <c r="AX45" i="1"/>
  <c r="E46" i="1"/>
  <c r="D46" i="1" s="1"/>
  <c r="I46" i="1"/>
  <c r="J46" i="1" s="1"/>
  <c r="M46" i="1"/>
  <c r="P46" i="1"/>
  <c r="O46" i="1" s="1"/>
  <c r="Q46" i="1" s="1"/>
  <c r="T46" i="1"/>
  <c r="S46" i="1" s="1"/>
  <c r="AD46" i="1"/>
  <c r="AC46" i="1" s="1"/>
  <c r="AF46" i="1" s="1"/>
  <c r="AI46" i="1"/>
  <c r="AH46" i="1" s="1"/>
  <c r="AJ46" i="1"/>
  <c r="AM46" i="1"/>
  <c r="AL46" i="1" s="1"/>
  <c r="AN46" i="1" s="1"/>
  <c r="AP46" i="1"/>
  <c r="AO46" i="1" s="1"/>
  <c r="AR46" i="1" s="1"/>
  <c r="AT46" i="1"/>
  <c r="AS46" i="1" s="1"/>
  <c r="AU46" i="1"/>
  <c r="AV46" i="1"/>
  <c r="AX46" i="1"/>
  <c r="AW46" i="1" s="1"/>
  <c r="D47" i="1"/>
  <c r="E47" i="1"/>
  <c r="I47" i="1"/>
  <c r="K47" i="1" s="1"/>
  <c r="J47" i="1"/>
  <c r="M47" i="1"/>
  <c r="N47" i="1"/>
  <c r="P47" i="1"/>
  <c r="O47" i="1" s="1"/>
  <c r="Q47" i="1" s="1"/>
  <c r="T47" i="1"/>
  <c r="S47" i="1" s="1"/>
  <c r="V47" i="1"/>
  <c r="U47" i="1" s="1"/>
  <c r="X47" i="1" s="1"/>
  <c r="AD47" i="1"/>
  <c r="AC47" i="1" s="1"/>
  <c r="AF47" i="1" s="1"/>
  <c r="AI47" i="1"/>
  <c r="AH47" i="1" s="1"/>
  <c r="AJ47" i="1"/>
  <c r="AM47" i="1"/>
  <c r="AL47" i="1" s="1"/>
  <c r="AN47" i="1" s="1"/>
  <c r="AP47" i="1"/>
  <c r="AO47" i="1" s="1"/>
  <c r="AR47" i="1" s="1"/>
  <c r="AT47" i="1"/>
  <c r="AS47" i="1" s="1"/>
  <c r="AV47" i="1"/>
  <c r="AU47" i="1" s="1"/>
  <c r="AW47" i="1"/>
  <c r="AX47" i="1"/>
  <c r="E48" i="1"/>
  <c r="D48" i="1" s="1"/>
  <c r="H48" i="1"/>
  <c r="I48" i="1"/>
  <c r="J48" i="1" s="1"/>
  <c r="L48" i="1"/>
  <c r="M48" i="1"/>
  <c r="P48" i="1"/>
  <c r="O48" i="1" s="1"/>
  <c r="Q48" i="1" s="1"/>
  <c r="T48" i="1"/>
  <c r="S48" i="1" s="1"/>
  <c r="AD48" i="1"/>
  <c r="AC48" i="1" s="1"/>
  <c r="AF48" i="1" s="1"/>
  <c r="AI48" i="1"/>
  <c r="AH48" i="1" s="1"/>
  <c r="AJ48" i="1"/>
  <c r="AM48" i="1"/>
  <c r="AL48" i="1" s="1"/>
  <c r="AN48" i="1" s="1"/>
  <c r="AP48" i="1"/>
  <c r="AO48" i="1" s="1"/>
  <c r="AR48" i="1" s="1"/>
  <c r="AT48" i="1"/>
  <c r="AS48" i="1" s="1"/>
  <c r="AV48" i="1"/>
  <c r="AU48" i="1" s="1"/>
  <c r="AX48" i="1"/>
  <c r="AW48" i="1" s="1"/>
  <c r="D49" i="1"/>
  <c r="E49" i="1"/>
  <c r="I49" i="1"/>
  <c r="J49" i="1" s="1"/>
  <c r="M49" i="1"/>
  <c r="P49" i="1"/>
  <c r="O49" i="1" s="1"/>
  <c r="Q49" i="1" s="1"/>
  <c r="T49" i="1"/>
  <c r="S49" i="1" s="1"/>
  <c r="AD49" i="1"/>
  <c r="AC49" i="1" s="1"/>
  <c r="AF49" i="1" s="1"/>
  <c r="AH49" i="1"/>
  <c r="AI49" i="1"/>
  <c r="AJ49" i="1"/>
  <c r="AM49" i="1"/>
  <c r="AL49" i="1" s="1"/>
  <c r="AN49" i="1" s="1"/>
  <c r="AO49" i="1"/>
  <c r="AR49" i="1" s="1"/>
  <c r="AP49" i="1"/>
  <c r="AT49" i="1"/>
  <c r="AS49" i="1" s="1"/>
  <c r="AU49" i="1"/>
  <c r="AV49" i="1"/>
  <c r="AX49" i="1"/>
  <c r="AW49" i="1" s="1"/>
  <c r="E50" i="1"/>
  <c r="D50" i="1" s="1"/>
  <c r="I50" i="1"/>
  <c r="K50" i="1" s="1"/>
  <c r="P50" i="1"/>
  <c r="O50" i="1" s="1"/>
  <c r="Q50" i="1" s="1"/>
  <c r="T50" i="1"/>
  <c r="S50" i="1" s="1"/>
  <c r="AD50" i="1"/>
  <c r="AC50" i="1" s="1"/>
  <c r="AF50" i="1" s="1"/>
  <c r="AI50" i="1"/>
  <c r="AH50" i="1" s="1"/>
  <c r="AJ50" i="1"/>
  <c r="AM50" i="1"/>
  <c r="AL50" i="1" s="1"/>
  <c r="AN50" i="1" s="1"/>
  <c r="AP50" i="1"/>
  <c r="AO50" i="1" s="1"/>
  <c r="AS50" i="1"/>
  <c r="AT50" i="1"/>
  <c r="AV50" i="1"/>
  <c r="AU50" i="1" s="1"/>
  <c r="AX50" i="1"/>
  <c r="AW50" i="1" s="1"/>
  <c r="E51" i="1"/>
  <c r="D51" i="1" s="1"/>
  <c r="I51" i="1"/>
  <c r="K51" i="1" s="1"/>
  <c r="J51" i="1"/>
  <c r="L51" i="1"/>
  <c r="N51" i="1"/>
  <c r="P51" i="1"/>
  <c r="O51" i="1" s="1"/>
  <c r="Q51" i="1" s="1"/>
  <c r="T51" i="1"/>
  <c r="AD51" i="1"/>
  <c r="AC51" i="1" s="1"/>
  <c r="AE51" i="1" s="1"/>
  <c r="AI51" i="1"/>
  <c r="AH51" i="1" s="1"/>
  <c r="AJ51" i="1"/>
  <c r="AM51" i="1"/>
  <c r="AL51" i="1" s="1"/>
  <c r="AN51" i="1" s="1"/>
  <c r="AP51" i="1"/>
  <c r="AO51" i="1" s="1"/>
  <c r="AS51" i="1"/>
  <c r="AT51" i="1"/>
  <c r="AV51" i="1"/>
  <c r="AU51" i="1" s="1"/>
  <c r="AX51" i="1"/>
  <c r="AW51" i="1" s="1"/>
  <c r="E52" i="1"/>
  <c r="D52" i="1" s="1"/>
  <c r="I52" i="1"/>
  <c r="H52" i="1" s="1"/>
  <c r="J52" i="1"/>
  <c r="K52" i="1"/>
  <c r="M52" i="1"/>
  <c r="N52" i="1"/>
  <c r="P52" i="1"/>
  <c r="O52" i="1" s="1"/>
  <c r="T52" i="1"/>
  <c r="V52" i="1" s="1"/>
  <c r="U52" i="1" s="1"/>
  <c r="AD52" i="1"/>
  <c r="AC52" i="1" s="1"/>
  <c r="AI52" i="1"/>
  <c r="AH52" i="1" s="1"/>
  <c r="AJ52" i="1"/>
  <c r="AM52" i="1"/>
  <c r="AL52" i="1" s="1"/>
  <c r="AN52" i="1" s="1"/>
  <c r="AP52" i="1"/>
  <c r="AO52" i="1" s="1"/>
  <c r="AQ52" i="1" s="1"/>
  <c r="AS52" i="1"/>
  <c r="AT52" i="1"/>
  <c r="AV52" i="1"/>
  <c r="AU52" i="1" s="1"/>
  <c r="AX52" i="1"/>
  <c r="AW52" i="1" s="1"/>
  <c r="E53" i="1"/>
  <c r="D53" i="1" s="1"/>
  <c r="I53" i="1"/>
  <c r="K53" i="1" s="1"/>
  <c r="J53" i="1"/>
  <c r="M53" i="1"/>
  <c r="N53" i="1"/>
  <c r="P53" i="1"/>
  <c r="O53" i="1" s="1"/>
  <c r="T53" i="1"/>
  <c r="V53" i="1" s="1"/>
  <c r="U53" i="1" s="1"/>
  <c r="AD53" i="1"/>
  <c r="AC53" i="1" s="1"/>
  <c r="AI53" i="1"/>
  <c r="AH53" i="1" s="1"/>
  <c r="AJ53" i="1"/>
  <c r="AM53" i="1"/>
  <c r="AL53" i="1" s="1"/>
  <c r="AN53" i="1" s="1"/>
  <c r="AP53" i="1"/>
  <c r="AO53" i="1" s="1"/>
  <c r="AQ53" i="1" s="1"/>
  <c r="AS53" i="1"/>
  <c r="AT53" i="1"/>
  <c r="AV53" i="1"/>
  <c r="AU53" i="1" s="1"/>
  <c r="AX53" i="1"/>
  <c r="AW53" i="1" s="1"/>
  <c r="E54" i="1"/>
  <c r="D54" i="1" s="1"/>
  <c r="I54" i="1"/>
  <c r="J54" i="1" s="1"/>
  <c r="K54" i="1"/>
  <c r="P54" i="1"/>
  <c r="O54" i="1" s="1"/>
  <c r="T54" i="1"/>
  <c r="V54" i="1" s="1"/>
  <c r="U54" i="1" s="1"/>
  <c r="AD54" i="1"/>
  <c r="AC54" i="1" s="1"/>
  <c r="AI54" i="1"/>
  <c r="AH54" i="1" s="1"/>
  <c r="AJ54" i="1"/>
  <c r="AM54" i="1"/>
  <c r="AL54" i="1" s="1"/>
  <c r="AN54" i="1" s="1"/>
  <c r="AP54" i="1"/>
  <c r="AO54" i="1" s="1"/>
  <c r="AQ54" i="1" s="1"/>
  <c r="AT54" i="1"/>
  <c r="AS54" i="1" s="1"/>
  <c r="AV54" i="1"/>
  <c r="AU54" i="1" s="1"/>
  <c r="AW54" i="1"/>
  <c r="AX54" i="1"/>
  <c r="E55" i="1"/>
  <c r="D55" i="1" s="1"/>
  <c r="H55" i="1"/>
  <c r="I55" i="1"/>
  <c r="J55" i="1" s="1"/>
  <c r="L55" i="1"/>
  <c r="M55" i="1"/>
  <c r="P55" i="1"/>
  <c r="O55" i="1" s="1"/>
  <c r="T55" i="1"/>
  <c r="V55" i="1" s="1"/>
  <c r="U55" i="1" s="1"/>
  <c r="AD55" i="1"/>
  <c r="AC55" i="1" s="1"/>
  <c r="AI55" i="1"/>
  <c r="AH55" i="1" s="1"/>
  <c r="AJ55" i="1"/>
  <c r="AM55" i="1"/>
  <c r="AL55" i="1" s="1"/>
  <c r="AN55" i="1" s="1"/>
  <c r="AP55" i="1"/>
  <c r="AO55" i="1" s="1"/>
  <c r="AQ55" i="1" s="1"/>
  <c r="AS55" i="1"/>
  <c r="AT55" i="1"/>
  <c r="AV55" i="1"/>
  <c r="AU55" i="1" s="1"/>
  <c r="AX55" i="1"/>
  <c r="AW55" i="1" s="1"/>
  <c r="E56" i="1"/>
  <c r="D56" i="1" s="1"/>
  <c r="I56" i="1"/>
  <c r="J56" i="1" s="1"/>
  <c r="K56" i="1"/>
  <c r="P56" i="1"/>
  <c r="O56" i="1" s="1"/>
  <c r="T56" i="1"/>
  <c r="S56" i="1" s="1"/>
  <c r="AD56" i="1"/>
  <c r="AC56" i="1" s="1"/>
  <c r="AI56" i="1"/>
  <c r="AH56" i="1" s="1"/>
  <c r="AJ56" i="1"/>
  <c r="AM56" i="1"/>
  <c r="AL56" i="1" s="1"/>
  <c r="AN56" i="1" s="1"/>
  <c r="AP56" i="1"/>
  <c r="AO56" i="1" s="1"/>
  <c r="AQ56" i="1" s="1"/>
  <c r="AT56" i="1"/>
  <c r="AS56" i="1" s="1"/>
  <c r="AV56" i="1"/>
  <c r="AU56" i="1" s="1"/>
  <c r="AX56" i="1"/>
  <c r="AW56" i="1" s="1"/>
  <c r="E57" i="1"/>
  <c r="D57" i="1" s="1"/>
  <c r="I57" i="1"/>
  <c r="L57" i="1" s="1"/>
  <c r="K57" i="1"/>
  <c r="P57" i="1"/>
  <c r="O57" i="1" s="1"/>
  <c r="T57" i="1"/>
  <c r="V57" i="1" s="1"/>
  <c r="U57" i="1" s="1"/>
  <c r="AD57" i="1"/>
  <c r="AC57" i="1" s="1"/>
  <c r="AI57" i="1"/>
  <c r="AH57" i="1" s="1"/>
  <c r="AJ57" i="1"/>
  <c r="AM57" i="1"/>
  <c r="AL57" i="1" s="1"/>
  <c r="AN57" i="1" s="1"/>
  <c r="AP57" i="1"/>
  <c r="AO57" i="1" s="1"/>
  <c r="AQ57" i="1" s="1"/>
  <c r="AT57" i="1"/>
  <c r="AS57" i="1" s="1"/>
  <c r="AV57" i="1"/>
  <c r="AU57" i="1" s="1"/>
  <c r="AX57" i="1"/>
  <c r="AW57" i="1" s="1"/>
  <c r="E58" i="1"/>
  <c r="D58" i="1" s="1"/>
  <c r="H58" i="1"/>
  <c r="I58" i="1"/>
  <c r="L58" i="1"/>
  <c r="M58" i="1"/>
  <c r="P58" i="1"/>
  <c r="O58" i="1" s="1"/>
  <c r="T58" i="1"/>
  <c r="S58" i="1" s="1"/>
  <c r="AD58" i="1"/>
  <c r="AC58" i="1" s="1"/>
  <c r="AI58" i="1"/>
  <c r="AH58" i="1" s="1"/>
  <c r="AJ58" i="1"/>
  <c r="AM58" i="1"/>
  <c r="AL58" i="1" s="1"/>
  <c r="AN58" i="1" s="1"/>
  <c r="AP58" i="1"/>
  <c r="AO58" i="1" s="1"/>
  <c r="AR58" i="1" s="1"/>
  <c r="AS58" i="1"/>
  <c r="AT58" i="1"/>
  <c r="AV58" i="1"/>
  <c r="AU58" i="1" s="1"/>
  <c r="AX58" i="1"/>
  <c r="AW58" i="1" s="1"/>
  <c r="E59" i="1"/>
  <c r="D59" i="1" s="1"/>
  <c r="I59" i="1"/>
  <c r="M59" i="1" s="1"/>
  <c r="P59" i="1"/>
  <c r="O59" i="1" s="1"/>
  <c r="T59" i="1"/>
  <c r="V59" i="1" s="1"/>
  <c r="U59" i="1" s="1"/>
  <c r="AD59" i="1"/>
  <c r="AC59" i="1" s="1"/>
  <c r="AI59" i="1"/>
  <c r="AH59" i="1" s="1"/>
  <c r="AJ59" i="1"/>
  <c r="AM59" i="1"/>
  <c r="AL59" i="1" s="1"/>
  <c r="AN59" i="1" s="1"/>
  <c r="AP59" i="1"/>
  <c r="AO59" i="1" s="1"/>
  <c r="AQ59" i="1" s="1"/>
  <c r="AS59" i="1"/>
  <c r="AT59" i="1"/>
  <c r="AV59" i="1"/>
  <c r="AU59" i="1" s="1"/>
  <c r="AW59" i="1"/>
  <c r="AX59" i="1"/>
  <c r="E60" i="1"/>
  <c r="D60" i="1" s="1"/>
  <c r="H60" i="1"/>
  <c r="I60" i="1"/>
  <c r="M60" i="1" s="1"/>
  <c r="N60" i="1"/>
  <c r="P60" i="1"/>
  <c r="O60" i="1" s="1"/>
  <c r="T60" i="1"/>
  <c r="V60" i="1" s="1"/>
  <c r="U60" i="1" s="1"/>
  <c r="AD60" i="1"/>
  <c r="AC60" i="1" s="1"/>
  <c r="AI60" i="1"/>
  <c r="AH60" i="1" s="1"/>
  <c r="AJ60" i="1"/>
  <c r="AM60" i="1"/>
  <c r="AL60" i="1" s="1"/>
  <c r="AN60" i="1" s="1"/>
  <c r="AP60" i="1"/>
  <c r="AO60" i="1" s="1"/>
  <c r="AQ60" i="1" s="1"/>
  <c r="AT60" i="1"/>
  <c r="AS60" i="1" s="1"/>
  <c r="AV60" i="1"/>
  <c r="AU60" i="1" s="1"/>
  <c r="AX60" i="1"/>
  <c r="AW60" i="1" s="1"/>
  <c r="E61" i="1"/>
  <c r="D61" i="1" s="1"/>
  <c r="I61" i="1"/>
  <c r="K61" i="1" s="1"/>
  <c r="J61" i="1"/>
  <c r="N61" i="1"/>
  <c r="P61" i="1"/>
  <c r="O61" i="1" s="1"/>
  <c r="T61" i="1"/>
  <c r="V61" i="1" s="1"/>
  <c r="U61" i="1" s="1"/>
  <c r="AD61" i="1"/>
  <c r="AC61" i="1" s="1"/>
  <c r="AI61" i="1"/>
  <c r="AH61" i="1" s="1"/>
  <c r="AJ61" i="1"/>
  <c r="AM61" i="1"/>
  <c r="AL61" i="1" s="1"/>
  <c r="AN61" i="1" s="1"/>
  <c r="AP61" i="1"/>
  <c r="AO61" i="1" s="1"/>
  <c r="AQ61" i="1" s="1"/>
  <c r="AT61" i="1"/>
  <c r="AS61" i="1" s="1"/>
  <c r="AV61" i="1"/>
  <c r="AU61" i="1" s="1"/>
  <c r="AX61" i="1"/>
  <c r="AW61" i="1" s="1"/>
  <c r="E62" i="1"/>
  <c r="D62" i="1" s="1"/>
  <c r="H62" i="1"/>
  <c r="I62" i="1"/>
  <c r="K62" i="1" s="1"/>
  <c r="L62" i="1"/>
  <c r="M62" i="1"/>
  <c r="N62" i="1"/>
  <c r="P62" i="1"/>
  <c r="O62" i="1" s="1"/>
  <c r="T62" i="1"/>
  <c r="V62" i="1" s="1"/>
  <c r="U62" i="1" s="1"/>
  <c r="AD62" i="1"/>
  <c r="AC62" i="1" s="1"/>
  <c r="AH62" i="1"/>
  <c r="AI62" i="1"/>
  <c r="AJ62" i="1"/>
  <c r="AM62" i="1"/>
  <c r="AL62" i="1" s="1"/>
  <c r="AN62" i="1" s="1"/>
  <c r="AO62" i="1"/>
  <c r="AQ62" i="1" s="1"/>
  <c r="AP62" i="1"/>
  <c r="AT62" i="1"/>
  <c r="AS62" i="1" s="1"/>
  <c r="AU62" i="1"/>
  <c r="AV62" i="1"/>
  <c r="AX62" i="1"/>
  <c r="AW62" i="1" s="1"/>
  <c r="E63" i="1"/>
  <c r="D63" i="1" s="1"/>
  <c r="I63" i="1"/>
  <c r="K63" i="1" s="1"/>
  <c r="P63" i="1"/>
  <c r="O63" i="1" s="1"/>
  <c r="T63" i="1"/>
  <c r="V63" i="1" s="1"/>
  <c r="U63" i="1" s="1"/>
  <c r="AD63" i="1"/>
  <c r="AC63" i="1" s="1"/>
  <c r="AH63" i="1"/>
  <c r="AI63" i="1"/>
  <c r="AJ63" i="1"/>
  <c r="AM63" i="1"/>
  <c r="AL63" i="1" s="1"/>
  <c r="AN63" i="1" s="1"/>
  <c r="AO63" i="1"/>
  <c r="AQ63" i="1" s="1"/>
  <c r="AP63" i="1"/>
  <c r="AT63" i="1"/>
  <c r="AS63" i="1" s="1"/>
  <c r="AV63" i="1"/>
  <c r="AU63" i="1" s="1"/>
  <c r="AX63" i="1"/>
  <c r="AW63" i="1" s="1"/>
  <c r="D64" i="1"/>
  <c r="E64" i="1"/>
  <c r="I64" i="1"/>
  <c r="L64" i="1" s="1"/>
  <c r="N64" i="1"/>
  <c r="P64" i="1"/>
  <c r="O64" i="1" s="1"/>
  <c r="T64" i="1"/>
  <c r="S64" i="1" s="1"/>
  <c r="AD64" i="1"/>
  <c r="AC64" i="1" s="1"/>
  <c r="AI64" i="1"/>
  <c r="AH64" i="1" s="1"/>
  <c r="AJ64" i="1"/>
  <c r="AM64" i="1"/>
  <c r="AL64" i="1" s="1"/>
  <c r="AN64" i="1" s="1"/>
  <c r="AP64" i="1"/>
  <c r="AO64" i="1" s="1"/>
  <c r="AR64" i="1" s="1"/>
  <c r="AS64" i="1"/>
  <c r="AT64" i="1"/>
  <c r="AV64" i="1"/>
  <c r="AU64" i="1" s="1"/>
  <c r="AX64" i="1"/>
  <c r="AW64" i="1" s="1"/>
  <c r="AX29" i="1"/>
  <c r="AW29" i="1" s="1"/>
  <c r="AV29" i="1"/>
  <c r="AU29" i="1" s="1"/>
  <c r="AT29" i="1"/>
  <c r="AS29" i="1" s="1"/>
  <c r="AP29" i="1"/>
  <c r="AO29" i="1" s="1"/>
  <c r="AR29" i="1" s="1"/>
  <c r="AM29" i="1"/>
  <c r="AL29" i="1" s="1"/>
  <c r="AN29" i="1" s="1"/>
  <c r="AI29" i="1"/>
  <c r="AH29" i="1" s="1"/>
  <c r="AD29" i="1"/>
  <c r="AC29" i="1"/>
  <c r="T29" i="1"/>
  <c r="V29" i="1" s="1"/>
  <c r="U29" i="1" s="1"/>
  <c r="AJ29" i="1"/>
  <c r="S29" i="1"/>
  <c r="P29" i="1"/>
  <c r="O29" i="1" s="1"/>
  <c r="Q29" i="1" s="1"/>
  <c r="I29" i="1"/>
  <c r="N29" i="1" s="1"/>
  <c r="AX25" i="1"/>
  <c r="AW25" i="1" s="1"/>
  <c r="AW17" i="1"/>
  <c r="AX16" i="1"/>
  <c r="AW16" i="1" s="1"/>
  <c r="AX14" i="1"/>
  <c r="AW14" i="1" s="1"/>
  <c r="AX13" i="1"/>
  <c r="AX12" i="1"/>
  <c r="AW12" i="1" s="1"/>
  <c r="AX11" i="1"/>
  <c r="AW11" i="1" s="1"/>
  <c r="AW18" i="1"/>
  <c r="AW13" i="1"/>
  <c r="AL18" i="1"/>
  <c r="AL17" i="1"/>
  <c r="AS25" i="1"/>
  <c r="AR11" i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11" i="1"/>
  <c r="AO16" i="1"/>
  <c r="AO15" i="1"/>
  <c r="AO14" i="1"/>
  <c r="R81" i="1" l="1"/>
  <c r="Q81" i="1"/>
  <c r="AF87" i="1"/>
  <c r="AG87" i="1"/>
  <c r="K64" i="1"/>
  <c r="J64" i="1"/>
  <c r="AQ86" i="1"/>
  <c r="AR86" i="1"/>
  <c r="R83" i="1"/>
  <c r="Q83" i="1"/>
  <c r="AF77" i="1"/>
  <c r="AE77" i="1"/>
  <c r="AG77" i="1"/>
  <c r="AE71" i="1"/>
  <c r="AG71" i="1"/>
  <c r="N50" i="1"/>
  <c r="K48" i="1"/>
  <c r="L46" i="1"/>
  <c r="H46" i="1"/>
  <c r="M45" i="1"/>
  <c r="M44" i="1"/>
  <c r="H44" i="1"/>
  <c r="M42" i="1"/>
  <c r="H42" i="1"/>
  <c r="M33" i="1"/>
  <c r="M31" i="1"/>
  <c r="H31" i="1"/>
  <c r="N86" i="1"/>
  <c r="S85" i="1"/>
  <c r="S80" i="1"/>
  <c r="AE70" i="1"/>
  <c r="S70" i="1"/>
  <c r="M61" i="1"/>
  <c r="H61" i="1"/>
  <c r="L59" i="1"/>
  <c r="M56" i="1"/>
  <c r="H56" i="1"/>
  <c r="K55" i="1"/>
  <c r="M54" i="1"/>
  <c r="H54" i="1"/>
  <c r="L53" i="1"/>
  <c r="H53" i="1"/>
  <c r="L52" i="1"/>
  <c r="M51" i="1"/>
  <c r="H51" i="1"/>
  <c r="V50" i="1"/>
  <c r="U50" i="1" s="1"/>
  <c r="X50" i="1" s="1"/>
  <c r="J50" i="1"/>
  <c r="R49" i="1"/>
  <c r="N48" i="1"/>
  <c r="K46" i="1"/>
  <c r="J45" i="1"/>
  <c r="L44" i="1"/>
  <c r="V43" i="1"/>
  <c r="U43" i="1" s="1"/>
  <c r="L42" i="1"/>
  <c r="V41" i="1"/>
  <c r="U41" i="1" s="1"/>
  <c r="M41" i="1"/>
  <c r="N40" i="1"/>
  <c r="H40" i="1"/>
  <c r="AF39" i="1"/>
  <c r="M36" i="1"/>
  <c r="H36" i="1"/>
  <c r="AQ33" i="1"/>
  <c r="J33" i="1"/>
  <c r="N32" i="1"/>
  <c r="L31" i="1"/>
  <c r="AR88" i="1"/>
  <c r="AG86" i="1"/>
  <c r="S86" i="1"/>
  <c r="M86" i="1"/>
  <c r="AR85" i="1"/>
  <c r="J85" i="1"/>
  <c r="Q80" i="1"/>
  <c r="K78" i="1"/>
  <c r="Q74" i="1"/>
  <c r="M71" i="1"/>
  <c r="L61" i="1"/>
  <c r="L56" i="1"/>
  <c r="L54" i="1"/>
  <c r="R51" i="1"/>
  <c r="N46" i="1"/>
  <c r="K44" i="1"/>
  <c r="K42" i="1"/>
  <c r="L36" i="1"/>
  <c r="J31" i="1"/>
  <c r="J86" i="1"/>
  <c r="M81" i="1"/>
  <c r="N79" i="1"/>
  <c r="M76" i="1"/>
  <c r="AR74" i="1"/>
  <c r="J63" i="1"/>
  <c r="K60" i="1"/>
  <c r="L60" i="1"/>
  <c r="J58" i="1"/>
  <c r="N58" i="1"/>
  <c r="N63" i="1"/>
  <c r="AR50" i="1"/>
  <c r="AQ50" i="1"/>
  <c r="AB39" i="1"/>
  <c r="Z39" i="1"/>
  <c r="AB38" i="1"/>
  <c r="Z38" i="1"/>
  <c r="M63" i="1"/>
  <c r="H63" i="1"/>
  <c r="K59" i="1"/>
  <c r="J59" i="1"/>
  <c r="J57" i="1"/>
  <c r="N57" i="1"/>
  <c r="S51" i="1"/>
  <c r="V51" i="1"/>
  <c r="U51" i="1" s="1"/>
  <c r="AR44" i="1"/>
  <c r="AQ44" i="1"/>
  <c r="M64" i="1"/>
  <c r="H64" i="1"/>
  <c r="L63" i="1"/>
  <c r="J62" i="1"/>
  <c r="J60" i="1"/>
  <c r="N59" i="1"/>
  <c r="H59" i="1"/>
  <c r="K58" i="1"/>
  <c r="M57" i="1"/>
  <c r="H57" i="1"/>
  <c r="K39" i="1"/>
  <c r="L39" i="1"/>
  <c r="K38" i="1"/>
  <c r="J38" i="1"/>
  <c r="H38" i="1"/>
  <c r="K34" i="1"/>
  <c r="H34" i="1"/>
  <c r="M34" i="1"/>
  <c r="J34" i="1"/>
  <c r="AR68" i="1"/>
  <c r="AQ68" i="1"/>
  <c r="AA85" i="1"/>
  <c r="Y85" i="1"/>
  <c r="Z85" i="1"/>
  <c r="W85" i="1"/>
  <c r="Q82" i="1"/>
  <c r="R82" i="1"/>
  <c r="AF74" i="1"/>
  <c r="AE74" i="1"/>
  <c r="AG74" i="1"/>
  <c r="L49" i="1"/>
  <c r="H49" i="1"/>
  <c r="N39" i="1"/>
  <c r="H39" i="1"/>
  <c r="N38" i="1"/>
  <c r="K35" i="1"/>
  <c r="H35" i="1"/>
  <c r="M35" i="1"/>
  <c r="J35" i="1"/>
  <c r="H30" i="1"/>
  <c r="L30" i="1"/>
  <c r="J30" i="1"/>
  <c r="N30" i="1"/>
  <c r="Y73" i="1"/>
  <c r="W73" i="1"/>
  <c r="R71" i="1"/>
  <c r="Q71" i="1"/>
  <c r="N56" i="1"/>
  <c r="N55" i="1"/>
  <c r="N54" i="1"/>
  <c r="M50" i="1"/>
  <c r="H50" i="1"/>
  <c r="K49" i="1"/>
  <c r="AQ48" i="1"/>
  <c r="R47" i="1"/>
  <c r="L47" i="1"/>
  <c r="H47" i="1"/>
  <c r="R45" i="1"/>
  <c r="L45" i="1"/>
  <c r="H45" i="1"/>
  <c r="N44" i="1"/>
  <c r="N42" i="1"/>
  <c r="AF40" i="1"/>
  <c r="M39" i="1"/>
  <c r="AF38" i="1"/>
  <c r="M38" i="1"/>
  <c r="N34" i="1"/>
  <c r="AF88" i="1"/>
  <c r="AE88" i="1"/>
  <c r="AA83" i="1"/>
  <c r="Y83" i="1"/>
  <c r="Z83" i="1"/>
  <c r="W83" i="1"/>
  <c r="Q79" i="1"/>
  <c r="R79" i="1"/>
  <c r="AF75" i="1"/>
  <c r="AE75" i="1"/>
  <c r="AG75" i="1"/>
  <c r="R50" i="1"/>
  <c r="L50" i="1"/>
  <c r="V49" i="1"/>
  <c r="U49" i="1" s="1"/>
  <c r="N49" i="1"/>
  <c r="Z47" i="1"/>
  <c r="Z45" i="1"/>
  <c r="R43" i="1"/>
  <c r="R41" i="1"/>
  <c r="L41" i="1"/>
  <c r="J39" i="1"/>
  <c r="L38" i="1"/>
  <c r="AR35" i="1"/>
  <c r="AQ35" i="1"/>
  <c r="N35" i="1"/>
  <c r="L34" i="1"/>
  <c r="K32" i="1"/>
  <c r="H32" i="1"/>
  <c r="M32" i="1"/>
  <c r="J32" i="1"/>
  <c r="M30" i="1"/>
  <c r="S68" i="1"/>
  <c r="V68" i="1"/>
  <c r="U68" i="1" s="1"/>
  <c r="AA84" i="1"/>
  <c r="Y84" i="1"/>
  <c r="Z84" i="1"/>
  <c r="W84" i="1"/>
  <c r="AF69" i="1"/>
  <c r="AE69" i="1"/>
  <c r="AG69" i="1"/>
  <c r="L88" i="1"/>
  <c r="AE87" i="1"/>
  <c r="L87" i="1"/>
  <c r="AE86" i="1"/>
  <c r="V82" i="1"/>
  <c r="U82" i="1" s="1"/>
  <c r="Y82" i="1" s="1"/>
  <c r="N82" i="1"/>
  <c r="AR76" i="1"/>
  <c r="AG76" i="1"/>
  <c r="M69" i="1"/>
  <c r="L33" i="1"/>
  <c r="K88" i="1"/>
  <c r="K87" i="1"/>
  <c r="M82" i="1"/>
  <c r="N81" i="1"/>
  <c r="N80" i="1"/>
  <c r="V79" i="1"/>
  <c r="U79" i="1" s="1"/>
  <c r="Z79" i="1" s="1"/>
  <c r="M79" i="1"/>
  <c r="AA77" i="1"/>
  <c r="K77" i="1"/>
  <c r="S73" i="1"/>
  <c r="S72" i="1"/>
  <c r="M72" i="1"/>
  <c r="S69" i="1"/>
  <c r="K69" i="1"/>
  <c r="Q73" i="1"/>
  <c r="Q72" i="1"/>
  <c r="L37" i="1"/>
  <c r="M88" i="1"/>
  <c r="H88" i="1"/>
  <c r="M87" i="1"/>
  <c r="H87" i="1"/>
  <c r="J81" i="1"/>
  <c r="J80" i="1"/>
  <c r="S75" i="1"/>
  <c r="S74" i="1"/>
  <c r="AG70" i="1"/>
  <c r="W88" i="1"/>
  <c r="AA88" i="1"/>
  <c r="X88" i="1"/>
  <c r="AB88" i="1"/>
  <c r="Y88" i="1"/>
  <c r="Z88" i="1"/>
  <c r="X87" i="1"/>
  <c r="AB87" i="1"/>
  <c r="Y87" i="1"/>
  <c r="Z87" i="1"/>
  <c r="W87" i="1"/>
  <c r="AA87" i="1"/>
  <c r="W86" i="1"/>
  <c r="AA86" i="1"/>
  <c r="X86" i="1"/>
  <c r="AB86" i="1"/>
  <c r="Y86" i="1"/>
  <c r="Z86" i="1"/>
  <c r="R88" i="1"/>
  <c r="N88" i="1"/>
  <c r="R87" i="1"/>
  <c r="N87" i="1"/>
  <c r="R86" i="1"/>
  <c r="H86" i="1"/>
  <c r="L86" i="1"/>
  <c r="AG85" i="1"/>
  <c r="R85" i="1"/>
  <c r="H85" i="1"/>
  <c r="L85" i="1"/>
  <c r="AG84" i="1"/>
  <c r="R84" i="1"/>
  <c r="H84" i="1"/>
  <c r="L84" i="1"/>
  <c r="AG83" i="1"/>
  <c r="N83" i="1"/>
  <c r="Z82" i="1"/>
  <c r="AQ81" i="1"/>
  <c r="AQ80" i="1"/>
  <c r="Y80" i="1"/>
  <c r="W80" i="1"/>
  <c r="AA80" i="1"/>
  <c r="X80" i="1"/>
  <c r="AB80" i="1"/>
  <c r="Y78" i="1"/>
  <c r="Z78" i="1"/>
  <c r="W78" i="1"/>
  <c r="AA78" i="1"/>
  <c r="X78" i="1"/>
  <c r="AB78" i="1"/>
  <c r="R77" i="1"/>
  <c r="Q77" i="1"/>
  <c r="AE85" i="1"/>
  <c r="X85" i="1"/>
  <c r="AB85" i="1"/>
  <c r="AE84" i="1"/>
  <c r="X84" i="1"/>
  <c r="AB84" i="1"/>
  <c r="AE83" i="1"/>
  <c r="X83" i="1"/>
  <c r="AB83" i="1"/>
  <c r="M83" i="1"/>
  <c r="K82" i="1"/>
  <c r="H82" i="1"/>
  <c r="L82" i="1"/>
  <c r="AE81" i="1"/>
  <c r="AF81" i="1"/>
  <c r="AQ79" i="1"/>
  <c r="Y79" i="1"/>
  <c r="W79" i="1"/>
  <c r="AA79" i="1"/>
  <c r="X79" i="1"/>
  <c r="AB79" i="1"/>
  <c r="AQ82" i="1"/>
  <c r="AG80" i="1"/>
  <c r="AE80" i="1"/>
  <c r="AF80" i="1"/>
  <c r="AQ78" i="1"/>
  <c r="AR78" i="1"/>
  <c r="Z75" i="1"/>
  <c r="X75" i="1"/>
  <c r="AB75" i="1"/>
  <c r="Y75" i="1"/>
  <c r="AA75" i="1"/>
  <c r="W75" i="1"/>
  <c r="Z74" i="1"/>
  <c r="X74" i="1"/>
  <c r="AB74" i="1"/>
  <c r="W74" i="1"/>
  <c r="Y74" i="1"/>
  <c r="AA74" i="1"/>
  <c r="K83" i="1"/>
  <c r="H83" i="1"/>
  <c r="L83" i="1"/>
  <c r="AE82" i="1"/>
  <c r="AF82" i="1"/>
  <c r="W82" i="1"/>
  <c r="AA82" i="1"/>
  <c r="X82" i="1"/>
  <c r="AB82" i="1"/>
  <c r="Y81" i="1"/>
  <c r="W81" i="1"/>
  <c r="AA81" i="1"/>
  <c r="X81" i="1"/>
  <c r="AB81" i="1"/>
  <c r="AG79" i="1"/>
  <c r="AE79" i="1"/>
  <c r="AF79" i="1"/>
  <c r="AG78" i="1"/>
  <c r="AE78" i="1"/>
  <c r="AF78" i="1"/>
  <c r="R78" i="1"/>
  <c r="Q78" i="1"/>
  <c r="Z76" i="1"/>
  <c r="X76" i="1"/>
  <c r="Y76" i="1"/>
  <c r="AA76" i="1"/>
  <c r="W76" i="1"/>
  <c r="AB76" i="1"/>
  <c r="L81" i="1"/>
  <c r="H81" i="1"/>
  <c r="L80" i="1"/>
  <c r="H80" i="1"/>
  <c r="L79" i="1"/>
  <c r="H79" i="1"/>
  <c r="J78" i="1"/>
  <c r="N78" i="1"/>
  <c r="AR77" i="1"/>
  <c r="X77" i="1"/>
  <c r="S77" i="1"/>
  <c r="M77" i="1"/>
  <c r="H77" i="1"/>
  <c r="AF76" i="1"/>
  <c r="Q76" i="1"/>
  <c r="L76" i="1"/>
  <c r="Q75" i="1"/>
  <c r="J74" i="1"/>
  <c r="N74" i="1"/>
  <c r="H74" i="1"/>
  <c r="L74" i="1"/>
  <c r="AG73" i="1"/>
  <c r="AA73" i="1"/>
  <c r="AR72" i="1"/>
  <c r="Z69" i="1"/>
  <c r="W69" i="1"/>
  <c r="AA69" i="1"/>
  <c r="X69" i="1"/>
  <c r="AB69" i="1"/>
  <c r="Y69" i="1"/>
  <c r="AB77" i="1"/>
  <c r="W77" i="1"/>
  <c r="J75" i="1"/>
  <c r="N75" i="1"/>
  <c r="H75" i="1"/>
  <c r="L75" i="1"/>
  <c r="AR73" i="1"/>
  <c r="AE73" i="1"/>
  <c r="M73" i="1"/>
  <c r="AE72" i="1"/>
  <c r="AF72" i="1"/>
  <c r="J76" i="1"/>
  <c r="N76" i="1"/>
  <c r="H76" i="1"/>
  <c r="AQ70" i="1"/>
  <c r="AR70" i="1"/>
  <c r="AQ69" i="1"/>
  <c r="AR69" i="1"/>
  <c r="Y77" i="1"/>
  <c r="J77" i="1"/>
  <c r="N77" i="1"/>
  <c r="S76" i="1"/>
  <c r="Z73" i="1"/>
  <c r="X73" i="1"/>
  <c r="AB73" i="1"/>
  <c r="J73" i="1"/>
  <c r="N73" i="1"/>
  <c r="H73" i="1"/>
  <c r="L73" i="1"/>
  <c r="Z72" i="1"/>
  <c r="W72" i="1"/>
  <c r="AA72" i="1"/>
  <c r="X72" i="1"/>
  <c r="AB72" i="1"/>
  <c r="AQ71" i="1"/>
  <c r="AR71" i="1"/>
  <c r="Z71" i="1"/>
  <c r="W71" i="1"/>
  <c r="AA71" i="1"/>
  <c r="X71" i="1"/>
  <c r="AB71" i="1"/>
  <c r="Y71" i="1"/>
  <c r="Z70" i="1"/>
  <c r="W70" i="1"/>
  <c r="AA70" i="1"/>
  <c r="X70" i="1"/>
  <c r="AB70" i="1"/>
  <c r="Y70" i="1"/>
  <c r="Q70" i="1"/>
  <c r="Q69" i="1"/>
  <c r="L72" i="1"/>
  <c r="H72" i="1"/>
  <c r="AF71" i="1"/>
  <c r="L71" i="1"/>
  <c r="H71" i="1"/>
  <c r="L70" i="1"/>
  <c r="H70" i="1"/>
  <c r="L69" i="1"/>
  <c r="H69" i="1"/>
  <c r="K72" i="1"/>
  <c r="K71" i="1"/>
  <c r="N72" i="1"/>
  <c r="N71" i="1"/>
  <c r="N70" i="1"/>
  <c r="N69" i="1"/>
  <c r="AG68" i="1"/>
  <c r="AF68" i="1"/>
  <c r="AE68" i="1"/>
  <c r="Q68" i="1"/>
  <c r="R68" i="1"/>
  <c r="Y68" i="1"/>
  <c r="AB68" i="1"/>
  <c r="X68" i="1"/>
  <c r="AA68" i="1"/>
  <c r="W68" i="1"/>
  <c r="Z68" i="1"/>
  <c r="K68" i="1"/>
  <c r="W63" i="1"/>
  <c r="AA63" i="1"/>
  <c r="X63" i="1"/>
  <c r="AB63" i="1"/>
  <c r="Y63" i="1"/>
  <c r="Z63" i="1"/>
  <c r="AE60" i="1"/>
  <c r="AF60" i="1"/>
  <c r="AG60" i="1"/>
  <c r="R58" i="1"/>
  <c r="Q58" i="1"/>
  <c r="Q57" i="1"/>
  <c r="R57" i="1"/>
  <c r="R63" i="1"/>
  <c r="Q63" i="1"/>
  <c r="AE61" i="1"/>
  <c r="AF61" i="1"/>
  <c r="AG61" i="1"/>
  <c r="W60" i="1"/>
  <c r="AA60" i="1"/>
  <c r="AB60" i="1"/>
  <c r="X60" i="1"/>
  <c r="Y60" i="1"/>
  <c r="Z60" i="1"/>
  <c r="Q59" i="1"/>
  <c r="R59" i="1"/>
  <c r="R60" i="1"/>
  <c r="Q60" i="1"/>
  <c r="AE57" i="1"/>
  <c r="AF57" i="1"/>
  <c r="AG57" i="1"/>
  <c r="AE54" i="1"/>
  <c r="AF54" i="1"/>
  <c r="AG54" i="1"/>
  <c r="AE53" i="1"/>
  <c r="AF53" i="1"/>
  <c r="AG53" i="1"/>
  <c r="AE52" i="1"/>
  <c r="AF52" i="1"/>
  <c r="AG52" i="1"/>
  <c r="W61" i="1"/>
  <c r="AA61" i="1"/>
  <c r="AB61" i="1"/>
  <c r="X61" i="1"/>
  <c r="Y61" i="1"/>
  <c r="Z61" i="1"/>
  <c r="AE58" i="1"/>
  <c r="AF58" i="1"/>
  <c r="AG58" i="1"/>
  <c r="AE56" i="1"/>
  <c r="AF56" i="1"/>
  <c r="AG56" i="1"/>
  <c r="AE55" i="1"/>
  <c r="AF55" i="1"/>
  <c r="AG55" i="1"/>
  <c r="AE63" i="1"/>
  <c r="AF63" i="1"/>
  <c r="AG63" i="1"/>
  <c r="W62" i="1"/>
  <c r="AA62" i="1"/>
  <c r="X62" i="1"/>
  <c r="AB62" i="1"/>
  <c r="Y62" i="1"/>
  <c r="Z62" i="1"/>
  <c r="Q61" i="1"/>
  <c r="R61" i="1"/>
  <c r="AE59" i="1"/>
  <c r="AF59" i="1"/>
  <c r="AG59" i="1"/>
  <c r="W57" i="1"/>
  <c r="AA57" i="1"/>
  <c r="AB57" i="1"/>
  <c r="X57" i="1"/>
  <c r="Y57" i="1"/>
  <c r="Z57" i="1"/>
  <c r="Z55" i="1"/>
  <c r="W55" i="1"/>
  <c r="AA55" i="1"/>
  <c r="X55" i="1"/>
  <c r="AB55" i="1"/>
  <c r="Y55" i="1"/>
  <c r="Z54" i="1"/>
  <c r="W54" i="1"/>
  <c r="AA54" i="1"/>
  <c r="X54" i="1"/>
  <c r="AB54" i="1"/>
  <c r="Y54" i="1"/>
  <c r="Z53" i="1"/>
  <c r="W53" i="1"/>
  <c r="AA53" i="1"/>
  <c r="X53" i="1"/>
  <c r="AB53" i="1"/>
  <c r="Y53" i="1"/>
  <c r="Z52" i="1"/>
  <c r="W52" i="1"/>
  <c r="AA52" i="1"/>
  <c r="X52" i="1"/>
  <c r="AB52" i="1"/>
  <c r="Y52" i="1"/>
  <c r="R64" i="1"/>
  <c r="Q64" i="1"/>
  <c r="AE62" i="1"/>
  <c r="AF62" i="1"/>
  <c r="AG62" i="1"/>
  <c r="AE64" i="1"/>
  <c r="AF64" i="1"/>
  <c r="AG64" i="1"/>
  <c r="R62" i="1"/>
  <c r="Q62" i="1"/>
  <c r="W59" i="1"/>
  <c r="AA59" i="1"/>
  <c r="X59" i="1"/>
  <c r="AB59" i="1"/>
  <c r="Y59" i="1"/>
  <c r="Z59" i="1"/>
  <c r="Q56" i="1"/>
  <c r="R56" i="1"/>
  <c r="R55" i="1"/>
  <c r="Q55" i="1"/>
  <c r="R54" i="1"/>
  <c r="Q54" i="1"/>
  <c r="R53" i="1"/>
  <c r="Q53" i="1"/>
  <c r="R52" i="1"/>
  <c r="Q52" i="1"/>
  <c r="AR51" i="1"/>
  <c r="AQ51" i="1"/>
  <c r="AQ64" i="1"/>
  <c r="V64" i="1"/>
  <c r="U64" i="1" s="1"/>
  <c r="AQ58" i="1"/>
  <c r="V58" i="1"/>
  <c r="U58" i="1" s="1"/>
  <c r="V56" i="1"/>
  <c r="U56" i="1" s="1"/>
  <c r="Y51" i="1"/>
  <c r="AB49" i="1"/>
  <c r="R48" i="1"/>
  <c r="AQ46" i="1"/>
  <c r="AE46" i="1"/>
  <c r="AG46" i="1"/>
  <c r="V46" i="1"/>
  <c r="U46" i="1" s="1"/>
  <c r="AB45" i="1"/>
  <c r="R44" i="1"/>
  <c r="AQ42" i="1"/>
  <c r="AE42" i="1"/>
  <c r="AG42" i="1"/>
  <c r="V42" i="1"/>
  <c r="U42" i="1" s="1"/>
  <c r="AB41" i="1"/>
  <c r="AE50" i="1"/>
  <c r="AG50" i="1"/>
  <c r="W50" i="1"/>
  <c r="AA50" i="1"/>
  <c r="Y50" i="1"/>
  <c r="AQ47" i="1"/>
  <c r="AE47" i="1"/>
  <c r="AG47" i="1"/>
  <c r="W47" i="1"/>
  <c r="AA47" i="1"/>
  <c r="Y47" i="1"/>
  <c r="AQ43" i="1"/>
  <c r="AE43" i="1"/>
  <c r="AG43" i="1"/>
  <c r="W43" i="1"/>
  <c r="AA43" i="1"/>
  <c r="Y43" i="1"/>
  <c r="AR38" i="1"/>
  <c r="AQ38" i="1"/>
  <c r="AR63" i="1"/>
  <c r="S63" i="1"/>
  <c r="AR62" i="1"/>
  <c r="S62" i="1"/>
  <c r="AR61" i="1"/>
  <c r="S61" i="1"/>
  <c r="AR60" i="1"/>
  <c r="S60" i="1"/>
  <c r="AR59" i="1"/>
  <c r="S59" i="1"/>
  <c r="AR57" i="1"/>
  <c r="S57" i="1"/>
  <c r="AR56" i="1"/>
  <c r="AR55" i="1"/>
  <c r="S55" i="1"/>
  <c r="AR54" i="1"/>
  <c r="S54" i="1"/>
  <c r="AR53" i="1"/>
  <c r="S53" i="1"/>
  <c r="AR52" i="1"/>
  <c r="S52" i="1"/>
  <c r="AG51" i="1"/>
  <c r="AB50" i="1"/>
  <c r="AE48" i="1"/>
  <c r="AG48" i="1"/>
  <c r="V48" i="1"/>
  <c r="U48" i="1" s="1"/>
  <c r="AB47" i="1"/>
  <c r="R46" i="1"/>
  <c r="AE44" i="1"/>
  <c r="AG44" i="1"/>
  <c r="V44" i="1"/>
  <c r="U44" i="1" s="1"/>
  <c r="AB43" i="1"/>
  <c r="R42" i="1"/>
  <c r="AR39" i="1"/>
  <c r="AQ39" i="1"/>
  <c r="AF51" i="1"/>
  <c r="W51" i="1"/>
  <c r="AA51" i="1"/>
  <c r="Z50" i="1"/>
  <c r="AQ49" i="1"/>
  <c r="AE49" i="1"/>
  <c r="AG49" i="1"/>
  <c r="W49" i="1"/>
  <c r="AA49" i="1"/>
  <c r="Y49" i="1"/>
  <c r="AQ45" i="1"/>
  <c r="AE45" i="1"/>
  <c r="AG45" i="1"/>
  <c r="W45" i="1"/>
  <c r="AA45" i="1"/>
  <c r="Y45" i="1"/>
  <c r="AQ41" i="1"/>
  <c r="AE41" i="1"/>
  <c r="AG41" i="1"/>
  <c r="W41" i="1"/>
  <c r="AA41" i="1"/>
  <c r="Y41" i="1"/>
  <c r="AG40" i="1"/>
  <c r="V40" i="1"/>
  <c r="U40" i="1" s="1"/>
  <c r="Q40" i="1"/>
  <c r="L40" i="1"/>
  <c r="AG39" i="1"/>
  <c r="Q39" i="1"/>
  <c r="AG38" i="1"/>
  <c r="Q38" i="1"/>
  <c r="AE37" i="1"/>
  <c r="AG37" i="1"/>
  <c r="V37" i="1"/>
  <c r="U37" i="1" s="1"/>
  <c r="R36" i="1"/>
  <c r="AE35" i="1"/>
  <c r="AG35" i="1"/>
  <c r="V35" i="1"/>
  <c r="U35" i="1" s="1"/>
  <c r="R34" i="1"/>
  <c r="AE33" i="1"/>
  <c r="AG33" i="1"/>
  <c r="R33" i="1"/>
  <c r="Q33" i="1"/>
  <c r="AE31" i="1"/>
  <c r="AF31" i="1"/>
  <c r="AG31" i="1"/>
  <c r="Z30" i="1"/>
  <c r="W30" i="1"/>
  <c r="AA30" i="1"/>
  <c r="X30" i="1"/>
  <c r="AB30" i="1"/>
  <c r="Y30" i="1"/>
  <c r="W39" i="1"/>
  <c r="AA39" i="1"/>
  <c r="W38" i="1"/>
  <c r="AA38" i="1"/>
  <c r="AE32" i="1"/>
  <c r="AF32" i="1"/>
  <c r="AG32" i="1"/>
  <c r="Z31" i="1"/>
  <c r="W31" i="1"/>
  <c r="AA31" i="1"/>
  <c r="X31" i="1"/>
  <c r="AB31" i="1"/>
  <c r="Y31" i="1"/>
  <c r="AR40" i="1"/>
  <c r="Y39" i="1"/>
  <c r="Y38" i="1"/>
  <c r="R37" i="1"/>
  <c r="AQ36" i="1"/>
  <c r="AE36" i="1"/>
  <c r="AG36" i="1"/>
  <c r="V36" i="1"/>
  <c r="U36" i="1" s="1"/>
  <c r="R35" i="1"/>
  <c r="AQ34" i="1"/>
  <c r="AE34" i="1"/>
  <c r="AG34" i="1"/>
  <c r="V34" i="1"/>
  <c r="U34" i="1" s="1"/>
  <c r="Z32" i="1"/>
  <c r="W32" i="1"/>
  <c r="AA32" i="1"/>
  <c r="X32" i="1"/>
  <c r="AB32" i="1"/>
  <c r="Y32" i="1"/>
  <c r="R31" i="1"/>
  <c r="Q31" i="1"/>
  <c r="R30" i="1"/>
  <c r="Q30" i="1"/>
  <c r="X39" i="1"/>
  <c r="X38" i="1"/>
  <c r="V33" i="1"/>
  <c r="U33" i="1" s="1"/>
  <c r="S33" i="1"/>
  <c r="R32" i="1"/>
  <c r="Q32" i="1"/>
  <c r="AE30" i="1"/>
  <c r="AF30" i="1"/>
  <c r="AG30" i="1"/>
  <c r="AR32" i="1"/>
  <c r="S32" i="1"/>
  <c r="AR31" i="1"/>
  <c r="S31" i="1"/>
  <c r="AR30" i="1"/>
  <c r="AQ29" i="1"/>
  <c r="AA29" i="1"/>
  <c r="AB29" i="1"/>
  <c r="X29" i="1"/>
  <c r="Z29" i="1"/>
  <c r="W29" i="1"/>
  <c r="Y29" i="1"/>
  <c r="R29" i="1"/>
  <c r="J29" i="1"/>
  <c r="K29" i="1"/>
  <c r="L29" i="1"/>
  <c r="M29" i="1"/>
  <c r="AM13" i="1"/>
  <c r="AL13" i="1" s="1"/>
  <c r="AN13" i="1" s="1"/>
  <c r="AM14" i="1"/>
  <c r="AL14" i="1" s="1"/>
  <c r="AN14" i="1" s="1"/>
  <c r="AM15" i="1"/>
  <c r="AL15" i="1" s="1"/>
  <c r="AN15" i="1" s="1"/>
  <c r="AM16" i="1"/>
  <c r="AL16" i="1" s="1"/>
  <c r="AN16" i="1" s="1"/>
  <c r="AN17" i="1"/>
  <c r="AM19" i="1"/>
  <c r="AL19" i="1" s="1"/>
  <c r="AN19" i="1" s="1"/>
  <c r="AM20" i="1"/>
  <c r="AL20" i="1" s="1"/>
  <c r="AN20" i="1" s="1"/>
  <c r="AM21" i="1"/>
  <c r="AL21" i="1" s="1"/>
  <c r="AN21" i="1" s="1"/>
  <c r="AM22" i="1"/>
  <c r="AL22" i="1" s="1"/>
  <c r="AN22" i="1" s="1"/>
  <c r="AM23" i="1"/>
  <c r="AL23" i="1" s="1"/>
  <c r="AN23" i="1" s="1"/>
  <c r="AM24" i="1"/>
  <c r="AL24" i="1" s="1"/>
  <c r="AN24" i="1" s="1"/>
  <c r="AM25" i="1"/>
  <c r="AL25" i="1" s="1"/>
  <c r="AN25" i="1" s="1"/>
  <c r="AM12" i="1"/>
  <c r="AL12" i="1" s="1"/>
  <c r="AN12" i="1" s="1"/>
  <c r="AM11" i="1"/>
  <c r="AL11" i="1" s="1"/>
  <c r="AN11" i="1" s="1"/>
  <c r="AN18" i="1"/>
  <c r="AX24" i="1"/>
  <c r="AX23" i="1"/>
  <c r="AX22" i="1"/>
  <c r="AX21" i="1"/>
  <c r="AX20" i="1"/>
  <c r="AX19" i="1"/>
  <c r="AX15" i="1"/>
  <c r="AV25" i="1"/>
  <c r="AV24" i="1"/>
  <c r="AV23" i="1"/>
  <c r="AV22" i="1"/>
  <c r="AV21" i="1"/>
  <c r="AV20" i="1"/>
  <c r="AV19" i="1"/>
  <c r="AV16" i="1"/>
  <c r="AV15" i="1"/>
  <c r="AV14" i="1"/>
  <c r="AV13" i="1"/>
  <c r="AV12" i="1"/>
  <c r="AV11" i="1"/>
  <c r="AT25" i="1"/>
  <c r="AT24" i="1"/>
  <c r="AT23" i="1"/>
  <c r="AT22" i="1"/>
  <c r="AT21" i="1"/>
  <c r="AT20" i="1"/>
  <c r="AT19" i="1"/>
  <c r="AT16" i="1"/>
  <c r="AT15" i="1"/>
  <c r="AT14" i="1"/>
  <c r="AT13" i="1"/>
  <c r="AT12" i="1"/>
  <c r="AT11" i="1"/>
  <c r="AP25" i="1"/>
  <c r="AP24" i="1"/>
  <c r="AP23" i="1"/>
  <c r="AP22" i="1"/>
  <c r="AP21" i="1"/>
  <c r="AP20" i="1"/>
  <c r="AP19" i="1"/>
  <c r="AP16" i="1"/>
  <c r="AP15" i="1"/>
  <c r="AP14" i="1"/>
  <c r="AP13" i="1"/>
  <c r="AP12" i="1"/>
  <c r="AP11" i="1"/>
  <c r="AK25" i="1"/>
  <c r="AK24" i="1"/>
  <c r="AK23" i="1"/>
  <c r="AK22" i="1"/>
  <c r="AK21" i="1"/>
  <c r="AK20" i="1"/>
  <c r="AK19" i="1"/>
  <c r="AK16" i="1"/>
  <c r="AK15" i="1"/>
  <c r="AK14" i="1"/>
  <c r="AK13" i="1"/>
  <c r="AK12" i="1"/>
  <c r="AK11" i="1"/>
  <c r="AI25" i="1"/>
  <c r="AI24" i="1"/>
  <c r="AI23" i="1"/>
  <c r="AI22" i="1"/>
  <c r="AI21" i="1"/>
  <c r="AI20" i="1"/>
  <c r="AI19" i="1"/>
  <c r="AI16" i="1"/>
  <c r="AI15" i="1"/>
  <c r="AI14" i="1"/>
  <c r="AI13" i="1"/>
  <c r="AI12" i="1"/>
  <c r="AI11" i="1"/>
  <c r="AD12" i="1"/>
  <c r="AD13" i="1"/>
  <c r="AD14" i="1"/>
  <c r="AD15" i="1"/>
  <c r="AD16" i="1"/>
  <c r="AD19" i="1"/>
  <c r="AD20" i="1"/>
  <c r="AD21" i="1"/>
  <c r="AD22" i="1"/>
  <c r="AD23" i="1"/>
  <c r="AD24" i="1"/>
  <c r="AD25" i="1"/>
  <c r="AD11" i="1"/>
  <c r="AC14" i="1" s="1"/>
  <c r="W12" i="1"/>
  <c r="X12" i="1"/>
  <c r="Y12" i="1"/>
  <c r="Z12" i="1"/>
  <c r="AA12" i="1"/>
  <c r="AB12" i="1"/>
  <c r="W13" i="1"/>
  <c r="X13" i="1"/>
  <c r="Y13" i="1"/>
  <c r="Z13" i="1"/>
  <c r="AA13" i="1"/>
  <c r="AB13" i="1"/>
  <c r="W14" i="1"/>
  <c r="X14" i="1"/>
  <c r="Y14" i="1"/>
  <c r="Z14" i="1"/>
  <c r="AA14" i="1"/>
  <c r="AB14" i="1"/>
  <c r="W15" i="1"/>
  <c r="X15" i="1"/>
  <c r="Y15" i="1"/>
  <c r="Z15" i="1"/>
  <c r="AA15" i="1"/>
  <c r="AB15" i="1"/>
  <c r="W16" i="1"/>
  <c r="X16" i="1"/>
  <c r="Y16" i="1"/>
  <c r="Z16" i="1"/>
  <c r="AA16" i="1"/>
  <c r="AB16" i="1"/>
  <c r="W17" i="1"/>
  <c r="X17" i="1"/>
  <c r="Y17" i="1"/>
  <c r="Z17" i="1"/>
  <c r="AA17" i="1"/>
  <c r="AB17" i="1"/>
  <c r="W18" i="1"/>
  <c r="X18" i="1"/>
  <c r="Y18" i="1"/>
  <c r="Z18" i="1"/>
  <c r="AA18" i="1"/>
  <c r="AB18" i="1"/>
  <c r="W19" i="1"/>
  <c r="X19" i="1"/>
  <c r="Y19" i="1"/>
  <c r="Z19" i="1"/>
  <c r="AA19" i="1"/>
  <c r="AB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X11" i="1"/>
  <c r="Y11" i="1"/>
  <c r="Z11" i="1"/>
  <c r="AA11" i="1"/>
  <c r="AB11" i="1"/>
  <c r="W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11" i="1"/>
  <c r="T12" i="1"/>
  <c r="T13" i="1"/>
  <c r="T14" i="1"/>
  <c r="T15" i="1"/>
  <c r="T16" i="1"/>
  <c r="T19" i="1"/>
  <c r="T20" i="1"/>
  <c r="T21" i="1"/>
  <c r="T22" i="1"/>
  <c r="T23" i="1"/>
  <c r="T24" i="1"/>
  <c r="T25" i="1"/>
  <c r="T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P12" i="1"/>
  <c r="P13" i="1"/>
  <c r="P14" i="1"/>
  <c r="P15" i="1"/>
  <c r="P16" i="1"/>
  <c r="P19" i="1"/>
  <c r="P20" i="1"/>
  <c r="P21" i="1"/>
  <c r="P22" i="1"/>
  <c r="P23" i="1"/>
  <c r="P24" i="1"/>
  <c r="P25" i="1"/>
  <c r="P11" i="1"/>
  <c r="O16" i="1" s="1"/>
  <c r="E29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X41" i="1" l="1"/>
  <c r="Z41" i="1"/>
  <c r="X43" i="1"/>
  <c r="Z43" i="1"/>
  <c r="AB51" i="1"/>
  <c r="X51" i="1"/>
  <c r="Z51" i="1"/>
  <c r="X49" i="1"/>
  <c r="Z49" i="1"/>
  <c r="W36" i="1"/>
  <c r="AA36" i="1"/>
  <c r="Y36" i="1"/>
  <c r="AB36" i="1"/>
  <c r="X36" i="1"/>
  <c r="Z36" i="1"/>
  <c r="W40" i="1"/>
  <c r="AA40" i="1"/>
  <c r="X40" i="1"/>
  <c r="Y40" i="1"/>
  <c r="Z40" i="1"/>
  <c r="AB40" i="1"/>
  <c r="W44" i="1"/>
  <c r="AA44" i="1"/>
  <c r="Y44" i="1"/>
  <c r="AB44" i="1"/>
  <c r="X44" i="1"/>
  <c r="Z44" i="1"/>
  <c r="W56" i="1"/>
  <c r="AA56" i="1"/>
  <c r="X56" i="1"/>
  <c r="AB56" i="1"/>
  <c r="Y56" i="1"/>
  <c r="Z56" i="1"/>
  <c r="W48" i="1"/>
  <c r="AA48" i="1"/>
  <c r="Y48" i="1"/>
  <c r="AB48" i="1"/>
  <c r="X48" i="1"/>
  <c r="Z48" i="1"/>
  <c r="W46" i="1"/>
  <c r="AA46" i="1"/>
  <c r="Y46" i="1"/>
  <c r="X46" i="1"/>
  <c r="Z46" i="1"/>
  <c r="AB46" i="1"/>
  <c r="Z58" i="1"/>
  <c r="W58" i="1"/>
  <c r="AA58" i="1"/>
  <c r="X58" i="1"/>
  <c r="AB58" i="1"/>
  <c r="Y58" i="1"/>
  <c r="Z33" i="1"/>
  <c r="W33" i="1"/>
  <c r="AA33" i="1"/>
  <c r="Y33" i="1"/>
  <c r="X33" i="1"/>
  <c r="AB33" i="1"/>
  <c r="W34" i="1"/>
  <c r="AA34" i="1"/>
  <c r="Y34" i="1"/>
  <c r="AB34" i="1"/>
  <c r="X34" i="1"/>
  <c r="Z34" i="1"/>
  <c r="W35" i="1"/>
  <c r="AA35" i="1"/>
  <c r="Y35" i="1"/>
  <c r="X35" i="1"/>
  <c r="Z35" i="1"/>
  <c r="AB35" i="1"/>
  <c r="W37" i="1"/>
  <c r="AA37" i="1"/>
  <c r="Y37" i="1"/>
  <c r="X37" i="1"/>
  <c r="Z37" i="1"/>
  <c r="AB37" i="1"/>
  <c r="W42" i="1"/>
  <c r="AA42" i="1"/>
  <c r="Y42" i="1"/>
  <c r="X42" i="1"/>
  <c r="Z42" i="1"/>
  <c r="AB42" i="1"/>
  <c r="Z64" i="1"/>
  <c r="AB64" i="1"/>
  <c r="W64" i="1"/>
  <c r="AA64" i="1"/>
  <c r="X64" i="1"/>
  <c r="Y64" i="1"/>
  <c r="AC15" i="1"/>
  <c r="AC16" i="1"/>
  <c r="O14" i="1"/>
  <c r="O15" i="1"/>
  <c r="AB25" i="1" l="1"/>
  <c r="AA25" i="1"/>
  <c r="Z25" i="1"/>
  <c r="Y25" i="1"/>
  <c r="X25" i="1"/>
  <c r="W25" i="1"/>
  <c r="U25" i="1"/>
  <c r="G9" i="2"/>
  <c r="G11" i="2" s="1"/>
  <c r="G5" i="2"/>
  <c r="H29" i="1" l="1"/>
  <c r="I12" i="1"/>
  <c r="L12" i="1" s="1"/>
  <c r="I13" i="1"/>
  <c r="K13" i="1" s="1"/>
  <c r="I14" i="1"/>
  <c r="J14" i="1" s="1"/>
  <c r="I15" i="1"/>
  <c r="I16" i="1"/>
  <c r="L16" i="1" s="1"/>
  <c r="I19" i="1"/>
  <c r="L19" i="1" s="1"/>
  <c r="I20" i="1"/>
  <c r="J20" i="1" s="1"/>
  <c r="I21" i="1"/>
  <c r="K21" i="1" s="1"/>
  <c r="I22" i="1"/>
  <c r="I23" i="1"/>
  <c r="I24" i="1"/>
  <c r="I25" i="1"/>
  <c r="J25" i="1" s="1"/>
  <c r="I11" i="1"/>
  <c r="M11" i="1" s="1"/>
  <c r="K12" i="1"/>
  <c r="M12" i="1"/>
  <c r="J13" i="1"/>
  <c r="N13" i="1"/>
  <c r="K14" i="1"/>
  <c r="M14" i="1"/>
  <c r="J15" i="1"/>
  <c r="K15" i="1"/>
  <c r="L15" i="1"/>
  <c r="M15" i="1"/>
  <c r="N15" i="1"/>
  <c r="K16" i="1"/>
  <c r="J19" i="1"/>
  <c r="N19" i="1"/>
  <c r="K20" i="1"/>
  <c r="L20" i="1"/>
  <c r="M20" i="1"/>
  <c r="N20" i="1"/>
  <c r="J21" i="1"/>
  <c r="L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L25" i="1"/>
  <c r="M25" i="1"/>
  <c r="N11" i="1" l="1"/>
  <c r="K25" i="1"/>
  <c r="N25" i="1"/>
  <c r="M21" i="1"/>
  <c r="K19" i="1"/>
  <c r="M19" i="1"/>
  <c r="M16" i="1"/>
  <c r="M13" i="1"/>
  <c r="L13" i="1"/>
  <c r="N16" i="1"/>
  <c r="J16" i="1"/>
  <c r="L14" i="1"/>
  <c r="N12" i="1"/>
  <c r="J12" i="1"/>
  <c r="N14" i="1"/>
  <c r="J11" i="1"/>
  <c r="L11" i="1"/>
  <c r="K11" i="1"/>
  <c r="AF29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E20" i="1" l="1"/>
  <c r="AG20" i="1"/>
  <c r="AE14" i="1"/>
  <c r="AG14" i="1"/>
  <c r="AE25" i="1"/>
  <c r="AG25" i="1"/>
  <c r="AE17" i="1"/>
  <c r="AG17" i="1"/>
  <c r="AE22" i="1"/>
  <c r="AG22" i="1"/>
  <c r="AG24" i="1"/>
  <c r="AE24" i="1"/>
  <c r="AE16" i="1"/>
  <c r="AG16" i="1"/>
  <c r="AG21" i="1"/>
  <c r="AE21" i="1"/>
  <c r="AE19" i="1"/>
  <c r="AG19" i="1"/>
  <c r="AE18" i="1"/>
  <c r="AG18" i="1"/>
  <c r="AE23" i="1"/>
  <c r="AG23" i="1"/>
  <c r="AG15" i="1"/>
  <c r="AE15" i="1"/>
  <c r="AG29" i="1"/>
  <c r="AE29" i="1"/>
  <c r="AE12" i="1"/>
  <c r="AG12" i="1"/>
  <c r="AE13" i="1"/>
  <c r="AG13" i="1"/>
  <c r="AG11" i="1"/>
  <c r="AE11" i="1"/>
  <c r="V12" i="1"/>
  <c r="V13" i="1"/>
  <c r="V14" i="1"/>
  <c r="V15" i="1"/>
  <c r="V16" i="1"/>
  <c r="V19" i="1"/>
  <c r="V20" i="1"/>
  <c r="V21" i="1"/>
  <c r="V22" i="1"/>
  <c r="V23" i="1"/>
  <c r="V24" i="1"/>
  <c r="V25" i="1"/>
  <c r="V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9" i="1"/>
  <c r="D11" i="1"/>
</calcChain>
</file>

<file path=xl/sharedStrings.xml><?xml version="1.0" encoding="utf-8"?>
<sst xmlns="http://schemas.openxmlformats.org/spreadsheetml/2006/main" count="319" uniqueCount="229">
  <si>
    <t>Code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</si>
  <si>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</si>
  <si>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</si>
  <si>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</si>
  <si>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</si>
  <si>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</si>
  <si>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</si>
  <si>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</si>
  <si>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</si>
  <si>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</si>
  <si>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</si>
  <si>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</si>
  <si>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</si>
  <si>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</si>
  <si>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</si>
  <si>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</si>
  <si>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</si>
  <si>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</si>
  <si>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</si>
  <si>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0148</t>
  </si>
  <si>
    <t>0149</t>
  </si>
  <si>
    <t>0173</t>
  </si>
  <si>
    <t>0174</t>
  </si>
  <si>
    <t>0175</t>
  </si>
  <si>
    <t>Hospital follow-up visit</t>
  </si>
  <si>
    <t>Elective after-hours services(+50%)</t>
  </si>
  <si>
    <t>Emergency after-hours services(+25%)</t>
  </si>
  <si>
    <t>Procedures</t>
  </si>
  <si>
    <t>Impedance audiometry (tympanometry)</t>
  </si>
  <si>
    <t>0220</t>
  </si>
  <si>
    <t>Allergy: Skin-prick tests: Immediate hypersensitivity testing (Type 1 reaction): Per antigen: Inhalant and food allergens</t>
  </si>
  <si>
    <t>0308</t>
  </si>
  <si>
    <t>Each additional small procedure done at the same time</t>
  </si>
  <si>
    <t>1018</t>
  </si>
  <si>
    <t>Flexible nasopharyngolaryngoscope examination</t>
  </si>
  <si>
    <t>1019</t>
  </si>
  <si>
    <t>ENT endoscopy in rooms with rigid endoscope</t>
  </si>
  <si>
    <t>1022</t>
  </si>
  <si>
    <t>Functional reconstruction of nasal septum</t>
  </si>
  <si>
    <t>1025</t>
  </si>
  <si>
    <t>Intranasal antrostomy</t>
  </si>
  <si>
    <t>1027</t>
  </si>
  <si>
    <t>Dacrocystorhinostomy</t>
  </si>
  <si>
    <t>1029</t>
  </si>
  <si>
    <t>Turbinectomy</t>
  </si>
  <si>
    <t>1030</t>
  </si>
  <si>
    <t>Endoscopic turbinectomy: Laser or microdebrider</t>
  </si>
  <si>
    <t>1033</t>
  </si>
  <si>
    <t>Removal of multiple polyps in hospital under general anaesthetic</t>
  </si>
  <si>
    <t>1035</t>
  </si>
  <si>
    <t>Functional endoscopic sinus surgery: Unilateral</t>
  </si>
  <si>
    <t>1036</t>
  </si>
  <si>
    <t>Functional endoscopic sinus surgery: Bilateral</t>
  </si>
  <si>
    <t>1039</t>
  </si>
  <si>
    <t>Diathermy to nose or pharynx, uni- or bilateral</t>
  </si>
  <si>
    <t>Control severe epistaxis req. hospitalisation: Anterior and posterior</t>
  </si>
  <si>
    <t>1052</t>
  </si>
  <si>
    <t>Instrumental examination of the nasopharynx including biopsy</t>
  </si>
  <si>
    <t>1053</t>
  </si>
  <si>
    <t>Frontal sinus drainage, trephine operation</t>
  </si>
  <si>
    <t>1069</t>
  </si>
  <si>
    <t>Proof puncture, uni- or bilateral under general anaesthetic</t>
  </si>
  <si>
    <t>1087</t>
  </si>
  <si>
    <t>Sub-total reconstruction consisting of any two</t>
  </si>
  <si>
    <t>1101</t>
  </si>
  <si>
    <t>1105</t>
  </si>
  <si>
    <t>Removal of adenoids</t>
  </si>
  <si>
    <t>1125</t>
  </si>
  <si>
    <t>Operative laryngoscopy-excision of tumour and/or vocal cords</t>
  </si>
  <si>
    <t>1130</t>
  </si>
  <si>
    <t>Direct laryngoscopy</t>
  </si>
  <si>
    <t>1132</t>
  </si>
  <si>
    <t>Bronchoscopy: Diagnostic bronchoscopy</t>
  </si>
  <si>
    <t>3206</t>
  </si>
  <si>
    <t>Microscopic examination of tympanic membrane incl. Microsuction</t>
  </si>
  <si>
    <t>3209</t>
  </si>
  <si>
    <t>Myringotomy: Bilateral</t>
  </si>
  <si>
    <t>3211</t>
  </si>
  <si>
    <t>Unilateral myringotomy with insertion of ventilation tube</t>
  </si>
  <si>
    <t>3213</t>
  </si>
  <si>
    <t>Bilateral myringotomy with insertion of bilateral ventilation tube</t>
  </si>
  <si>
    <t>3215</t>
  </si>
  <si>
    <t>Meatus atresia: Repair of stenosis of cartilaginous portion</t>
  </si>
  <si>
    <t>3221</t>
  </si>
  <si>
    <t>Meatus atresia: Removal of osteoma from meatus: Multiple</t>
  </si>
  <si>
    <t>3237</t>
  </si>
  <si>
    <t>Exploratory tympanotomy</t>
  </si>
  <si>
    <t>3245</t>
  </si>
  <si>
    <t>Functional reconstruction of tympanic membrane</t>
  </si>
  <si>
    <t>3249</t>
  </si>
  <si>
    <t>Stapedotomy and stapedectomy</t>
  </si>
  <si>
    <t>3264</t>
  </si>
  <si>
    <t>Tympanomastoidectomy</t>
  </si>
  <si>
    <t>3275</t>
  </si>
  <si>
    <t>3276</t>
  </si>
  <si>
    <t>Impedance audiometry (stapedial reflex)</t>
  </si>
  <si>
    <t>3277</t>
  </si>
  <si>
    <t>Speech audiometry: Inclusive fee</t>
  </si>
  <si>
    <t>Hospital Consultation</t>
  </si>
  <si>
    <t>Consultation</t>
  </si>
  <si>
    <t>Units</t>
  </si>
  <si>
    <t>R</t>
  </si>
  <si>
    <t>1043</t>
  </si>
  <si>
    <t>Disclaimer:</t>
  </si>
  <si>
    <t>See the Notes below for All Tariffs</t>
  </si>
  <si>
    <t>Note:</t>
  </si>
  <si>
    <t>Tonsillectomy (dissection of the tonsils)</t>
  </si>
  <si>
    <t xml:space="preserve">The above schedule is based on information avaiable to HealthMan and HealthMan will NOT be held responsible for any losses incurred by practitioners resulting from the use of this schedule. </t>
  </si>
  <si>
    <t>Terminology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</si>
  <si>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</si>
  <si>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</si>
  <si>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</si>
  <si>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</si>
  <si>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</si>
  <si>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</si>
  <si>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</si>
  <si>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</si>
  <si>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</si>
  <si>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</si>
  <si>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</si>
  <si>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HEALTHMAN ENT COSTING GUIDE 2017</t>
  </si>
  <si>
    <t>COMPARATIVE TARIFFS</t>
  </si>
  <si>
    <t>HealthMan</t>
  </si>
  <si>
    <t>BankMed</t>
  </si>
  <si>
    <t>Bonitas</t>
  </si>
  <si>
    <t>Discovery</t>
  </si>
  <si>
    <t>FedHealth</t>
  </si>
  <si>
    <t>GEMS</t>
  </si>
  <si>
    <t>KeyHealth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</si>
  <si>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</si>
  <si>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</si>
  <si>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</si>
  <si>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</si>
  <si>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</si>
  <si>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</si>
  <si>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</si>
  <si>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</si>
  <si>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</si>
  <si>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</si>
  <si>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</si>
  <si>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</si>
  <si>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Base Rate</t>
  </si>
  <si>
    <t xml:space="preserve">            Non-Network
RCF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</si>
  <si>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</si>
  <si>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</si>
  <si>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</si>
  <si>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</si>
  <si>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</si>
  <si>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</si>
  <si>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</si>
  <si>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</si>
  <si>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</si>
  <si>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</si>
  <si>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</si>
  <si>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</si>
  <si>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</si>
  <si>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</si>
  <si>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</si>
  <si>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</si>
  <si>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</si>
  <si>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</si>
  <si>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</si>
  <si>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</si>
  <si>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</si>
  <si>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</si>
  <si>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</si>
  <si>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</si>
  <si>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</si>
  <si>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</si>
  <si>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</si>
  <si>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</si>
  <si>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</si>
  <si>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</si>
  <si>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</si>
  <si>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</si>
  <si>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</si>
  <si>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</si>
  <si>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</si>
  <si>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</si>
  <si>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</si>
  <si>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Discovery - GP Network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</si>
  <si>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</si>
  <si>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</si>
  <si>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</si>
  <si>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</si>
  <si>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</si>
  <si>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</si>
  <si>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</si>
  <si>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</si>
  <si>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</si>
  <si>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</si>
  <si>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</si>
  <si>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</si>
  <si>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</si>
  <si>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</si>
  <si>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</si>
  <si>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New &amp; Updated Procedures (Coding Changes)</t>
  </si>
  <si>
    <t>Hypophysectomy or excision of pituitary tumour: Transnasal/transseptal approach (total procedure)</t>
  </si>
  <si>
    <t>Repair of CSF leak: Ethmoid region, transnasal endoscopic approach (modifier 0069 not applicable)</t>
  </si>
  <si>
    <t>Repair of CSF leak: Sphenoid region, transnasal endoscopic approach (modifier 0069 not applicable)</t>
  </si>
  <si>
    <t>Transnasal endoscopic decompression: Transnasal endoscopic optic nerve (modifier 0069 not applicable)</t>
  </si>
  <si>
    <t>Endonasal frontal sinus drainage, with or without removal of tissue (modifier 0069 not applicable)</t>
  </si>
  <si>
    <t>Removal of foreign body: Pharynx</t>
  </si>
  <si>
    <t>Removal of embedded foreign body: Vestibule of mouth, simple</t>
  </si>
  <si>
    <t>Removal of embedded foreign body: Vestibule of mouth; complicated</t>
  </si>
  <si>
    <t>Removal of embedded foreign body: Dentoalveolar structures, soft tissues</t>
  </si>
  <si>
    <t>Internal auditory canal: Decompression, middle cranial fossa approach (total procedure)</t>
  </si>
  <si>
    <t>Facial nerve decompression: Drilling out the mastoid cavity or combined transmastoid and middle fossa approach requiring excision of a piece of temporal bone, and decompression of the medial to the geniculate ganglion, intratemporal (total procedure)</t>
  </si>
  <si>
    <t>Vestibular nerve section: Translabyrinthine approach (total procedure)</t>
  </si>
  <si>
    <t>Facial nerve: Suture, with/without graft or decompression, includes medial to geniculate ganglion, intratemporal</t>
  </si>
  <si>
    <t>Nerve section: Vestibular, transcranial approach</t>
  </si>
  <si>
    <t>Removal of tumour: Temporal bone</t>
  </si>
  <si>
    <t>Resection of temporal bone: External approach by elevating the auricle with superior flap</t>
  </si>
  <si>
    <t>Petrous apicectomy: Includes radical mastoidectomy through postaural or endaural incision</t>
  </si>
  <si>
    <t>Transoral approach: Skull base, brain stem or upper spinal cord for biopsy, decompression/excision of lesion and tracheostomy</t>
  </si>
  <si>
    <t>Transoral approach: Skull base, brain stem or upper spinal cord for biopsy, decompression or excision of lesion.
Includes requiring splitting of tongue and/or mandible and tracheostomy</t>
  </si>
  <si>
    <t>Middle cranial fossa: Pre-auricular approach, Infratemporal , (parapharyngeal space, infratemporal and midline skull base, nasopharynx), with/without disarticulation of the mandible, includes parotidectomy, craniotomy, decompression and/or mobilisation of the facial nerve and/or petrous carotid artery</t>
  </si>
  <si>
    <t>Middle cranial fossa: Post-auricular approach, Infratemporal, middle cranial fossa (internal auditory meatus, petrous apex, tentorium, cavernous sinus, parasellar area, infratemporal fossa), includes mastoidectomy, resection of sigmoid sinus, with/without decompression and/or mobilisation of contents of auditory canal or petrous carotid artery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</si>
  <si>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</si>
  <si>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</si>
  <si>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</si>
  <si>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</si>
  <si>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</si>
  <si>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 xml:space="preserve">10. The new and updated procedure codes were approved by ENT Society, ENT Manco, SAPPF and SAMA in 2015.  We encourage practitioners to use it. 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</si>
  <si>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</si>
  <si>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</si>
  <si>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</si>
  <si>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Non-Network
Base Rate</t>
  </si>
  <si>
    <t>Non-Network
RCF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</si>
</sst>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[$R-1C09]\ #,##0.00"/>
    <numFmt numFmtId="167" formatCode="_ * #,##0_ ;_ * \-#,##0_ ;_ * &quot;-&quot;??_ ;_ @_ "/>
    <numFmt numFmtId="168" formatCode="_ * #,##0.0_ ;_ * \-#,##0.0_ ;_ * &quot;-&quot;??_ ;_ @_ "/>
  </numFmts>
  <fonts count="27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0" fontId="7" fillId="2" borderId="7" xfId="0" applyFont="1" applyFill="1" applyBorder="1" applyAlignment="1" applyProtection="1">
      <alignment horizontal="center" wrapText="1"/>
      <protection hidden="1"/>
    </xf>
    <xf numFmtId="0" fontId="7" fillId="4" borderId="1" xfId="1" applyNumberFormat="1" applyFont="1" applyFill="1" applyBorder="1" applyAlignment="1" applyProtection="1">
      <alignment horizontal="center" wrapText="1"/>
      <protection hidden="1"/>
    </xf>
    <xf numFmtId="164" fontId="7" fillId="4" borderId="1" xfId="1" applyFont="1" applyFill="1" applyBorder="1" applyAlignment="1" applyProtection="1">
      <alignment horizontal="center" wrapText="1"/>
      <protection hidden="1"/>
    </xf>
    <xf numFmtId="165" fontId="7" fillId="4" borderId="1" xfId="1" applyNumberFormat="1" applyFont="1" applyFill="1" applyBorder="1" applyAlignment="1" applyProtection="1">
      <alignment horizontal="center" wrapText="1"/>
      <protection hidden="1"/>
    </xf>
    <xf numFmtId="0" fontId="7" fillId="4" borderId="1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 applyBorder="1" applyAlignment="1" applyProtection="1">
      <alignment horizontal="center" wrapText="1"/>
      <protection hidden="1"/>
    </xf>
    <xf numFmtId="0" fontId="7" fillId="5" borderId="1" xfId="1" applyNumberFormat="1" applyFont="1" applyFill="1" applyBorder="1" applyAlignment="1" applyProtection="1">
      <alignment horizontal="center" wrapText="1"/>
      <protection hidden="1"/>
    </xf>
    <xf numFmtId="164" fontId="7" fillId="5" borderId="1" xfId="1" applyFont="1" applyFill="1" applyBorder="1" applyAlignment="1" applyProtection="1">
      <alignment horizontal="center" wrapText="1"/>
      <protection hidden="1"/>
    </xf>
    <xf numFmtId="165" fontId="7" fillId="5" borderId="1" xfId="1" applyNumberFormat="1" applyFont="1" applyFill="1" applyBorder="1" applyAlignment="1" applyProtection="1">
      <alignment wrapText="1"/>
      <protection hidden="1"/>
    </xf>
    <xf numFmtId="165" fontId="7" fillId="5" borderId="1" xfId="1" applyNumberFormat="1" applyFont="1" applyFill="1" applyBorder="1" applyAlignment="1" applyProtection="1">
      <alignment horizontal="center" wrapText="1"/>
      <protection hidden="1"/>
    </xf>
    <xf numFmtId="9" fontId="7" fillId="5" borderId="1" xfId="0" applyNumberFormat="1" applyFont="1" applyFill="1" applyBorder="1" applyAlignment="1" applyProtection="1">
      <alignment horizontal="center" wrapText="1"/>
      <protection hidden="1"/>
    </xf>
    <xf numFmtId="9" fontId="7" fillId="5" borderId="1" xfId="2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8" fillId="4" borderId="1" xfId="1" applyNumberFormat="1" applyFont="1" applyFill="1" applyBorder="1" applyAlignment="1" applyProtection="1">
      <alignment horizontal="center" wrapText="1"/>
      <protection hidden="1"/>
    </xf>
    <xf numFmtId="49" fontId="7" fillId="3" borderId="2" xfId="0" applyNumberFormat="1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7" fillId="3" borderId="3" xfId="1" applyFont="1" applyFill="1" applyBorder="1" applyProtection="1">
      <protection hidden="1"/>
    </xf>
    <xf numFmtId="9" fontId="7" fillId="3" borderId="3" xfId="0" applyNumberFormat="1" applyFont="1" applyFill="1" applyBorder="1" applyProtection="1">
      <protection hidden="1"/>
    </xf>
    <xf numFmtId="0" fontId="7" fillId="3" borderId="3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0" fontId="9" fillId="2" borderId="16" xfId="0" applyFont="1" applyFill="1" applyBorder="1" applyAlignment="1" applyProtection="1">
      <alignment horizontal="left" wrapText="1"/>
      <protection hidden="1"/>
    </xf>
    <xf numFmtId="164" fontId="10" fillId="2" borderId="19" xfId="1" applyFont="1" applyFill="1" applyBorder="1" applyProtection="1">
      <protection hidden="1"/>
    </xf>
    <xf numFmtId="164" fontId="7" fillId="2" borderId="19" xfId="1" applyFont="1" applyFill="1" applyBorder="1" applyProtection="1">
      <protection hidden="1"/>
    </xf>
    <xf numFmtId="0" fontId="11" fillId="2" borderId="17" xfId="0" applyFont="1" applyFill="1" applyBorder="1" applyAlignment="1" applyProtection="1">
      <alignment horizontal="left" wrapText="1"/>
      <protection hidden="1"/>
    </xf>
    <xf numFmtId="164" fontId="7" fillId="2" borderId="20" xfId="1" applyFont="1" applyFill="1" applyBorder="1" applyProtection="1">
      <protection hidden="1"/>
    </xf>
    <xf numFmtId="0" fontId="7" fillId="2" borderId="17" xfId="0" applyFont="1" applyFill="1" applyBorder="1" applyAlignment="1" applyProtection="1">
      <alignment wrapText="1"/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165" fontId="7" fillId="2" borderId="19" xfId="1" applyNumberFormat="1" applyFont="1" applyFill="1" applyBorder="1" applyProtection="1">
      <protection hidden="1"/>
    </xf>
    <xf numFmtId="164" fontId="7" fillId="2" borderId="19" xfId="1" applyNumberFormat="1" applyFont="1" applyFill="1" applyBorder="1" applyProtection="1">
      <protection hidden="1"/>
    </xf>
    <xf numFmtId="49" fontId="7" fillId="2" borderId="5" xfId="0" applyNumberFormat="1" applyFont="1" applyFill="1" applyBorder="1" applyProtection="1">
      <protection hidden="1"/>
    </xf>
    <xf numFmtId="49" fontId="7" fillId="2" borderId="17" xfId="0" applyNumberFormat="1" applyFont="1" applyFill="1" applyBorder="1" applyAlignment="1" applyProtection="1">
      <alignment wrapText="1"/>
      <protection hidden="1"/>
    </xf>
    <xf numFmtId="49" fontId="7" fillId="2" borderId="17" xfId="0" applyNumberFormat="1" applyFont="1" applyFill="1" applyBorder="1" applyAlignment="1" applyProtection="1">
      <alignment horizontal="left" wrapText="1"/>
      <protection hidden="1"/>
    </xf>
    <xf numFmtId="0" fontId="7" fillId="2" borderId="0" xfId="0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0" xfId="1" applyNumberFormat="1" applyFont="1" applyFill="1" applyBorder="1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0" fontId="16" fillId="2" borderId="0" xfId="0" applyFont="1" applyFill="1" applyBorder="1" applyProtection="1">
      <protection hidden="1"/>
    </xf>
    <xf numFmtId="0" fontId="16" fillId="2" borderId="0" xfId="0" applyFont="1" applyFill="1" applyBorder="1" applyAlignment="1" applyProtection="1">
      <alignment wrapText="1"/>
      <protection hidden="1"/>
    </xf>
    <xf numFmtId="164" fontId="16" fillId="2" borderId="0" xfId="1" applyFont="1" applyFill="1" applyBorder="1" applyAlignment="1" applyProtection="1">
      <alignment wrapText="1"/>
      <protection hidden="1"/>
    </xf>
    <xf numFmtId="165" fontId="16" fillId="2" borderId="0" xfId="1" applyNumberFormat="1" applyFont="1" applyFill="1" applyBorder="1" applyAlignment="1" applyProtection="1">
      <alignment wrapText="1"/>
      <protection hidden="1"/>
    </xf>
    <xf numFmtId="164" fontId="16" fillId="2" borderId="0" xfId="1" applyNumberFormat="1" applyFont="1" applyFill="1" applyBorder="1" applyAlignment="1" applyProtection="1">
      <alignment wrapText="1"/>
      <protection hidden="1"/>
    </xf>
    <xf numFmtId="165" fontId="16" fillId="2" borderId="10" xfId="1" applyNumberFormat="1" applyFont="1" applyFill="1" applyBorder="1" applyAlignment="1" applyProtection="1">
      <alignment wrapText="1"/>
      <protection hidden="1"/>
    </xf>
    <xf numFmtId="0" fontId="8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7" fillId="4" borderId="8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alignment wrapText="1"/>
      <protection hidden="1"/>
    </xf>
    <xf numFmtId="164" fontId="17" fillId="4" borderId="0" xfId="0" applyNumberFormat="1" applyFont="1" applyFill="1" applyBorder="1" applyAlignment="1" applyProtection="1">
      <alignment wrapText="1"/>
      <protection hidden="1"/>
    </xf>
    <xf numFmtId="0" fontId="17" fillId="4" borderId="10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9" xfId="0" applyFont="1" applyFill="1" applyBorder="1" applyAlignment="1" applyProtection="1">
      <alignment wrapText="1"/>
      <protection hidden="1"/>
    </xf>
    <xf numFmtId="0" fontId="3" fillId="4" borderId="9" xfId="1" applyNumberFormat="1" applyFont="1" applyFill="1" applyBorder="1" applyAlignment="1" applyProtection="1">
      <alignment wrapText="1"/>
      <protection hidden="1"/>
    </xf>
    <xf numFmtId="164" fontId="3" fillId="4" borderId="9" xfId="1" applyFont="1" applyFill="1" applyBorder="1" applyAlignment="1" applyProtection="1">
      <alignment wrapText="1"/>
      <protection hidden="1"/>
    </xf>
    <xf numFmtId="165" fontId="3" fillId="4" borderId="9" xfId="1" applyNumberFormat="1" applyFont="1" applyFill="1" applyBorder="1" applyAlignment="1" applyProtection="1">
      <alignment wrapText="1"/>
      <protection hidden="1"/>
    </xf>
    <xf numFmtId="164" fontId="3" fillId="4" borderId="9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165" fontId="3" fillId="3" borderId="3" xfId="1" applyNumberFormat="1" applyFont="1" applyFill="1" applyBorder="1" applyAlignment="1" applyProtection="1">
      <alignment wrapText="1"/>
      <protection hidden="1"/>
    </xf>
    <xf numFmtId="9" fontId="7" fillId="6" borderId="19" xfId="0" applyNumberFormat="1" applyFont="1" applyFill="1" applyBorder="1" applyAlignment="1" applyProtection="1">
      <alignment wrapText="1"/>
      <protection hidden="1"/>
    </xf>
    <xf numFmtId="166" fontId="7" fillId="6" borderId="20" xfId="0" applyNumberFormat="1" applyFont="1" applyFill="1" applyBorder="1" applyAlignment="1" applyProtection="1">
      <alignment wrapText="1"/>
      <protection hidden="1"/>
    </xf>
    <xf numFmtId="164" fontId="7" fillId="6" borderId="20" xfId="0" applyNumberFormat="1" applyFont="1" applyFill="1" applyBorder="1" applyAlignment="1" applyProtection="1">
      <alignment wrapText="1"/>
      <protection hidden="1"/>
    </xf>
    <xf numFmtId="164" fontId="10" fillId="6" borderId="19" xfId="1" applyFont="1" applyFill="1" applyBorder="1" applyProtection="1">
      <protection hidden="1"/>
    </xf>
    <xf numFmtId="165" fontId="7" fillId="6" borderId="19" xfId="1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7" xfId="0" applyFont="1" applyFill="1" applyBorder="1" applyAlignment="1" applyProtection="1">
      <protection hidden="1"/>
    </xf>
    <xf numFmtId="164" fontId="2" fillId="3" borderId="3" xfId="1" applyFont="1" applyFill="1" applyBorder="1" applyAlignment="1" applyProtection="1">
      <protection hidden="1"/>
    </xf>
    <xf numFmtId="164" fontId="6" fillId="3" borderId="3" xfId="1" applyFont="1" applyFill="1" applyBorder="1" applyAlignment="1" applyProtection="1">
      <protection hidden="1"/>
    </xf>
    <xf numFmtId="164" fontId="7" fillId="5" borderId="1" xfId="1" applyFont="1" applyFill="1" applyBorder="1" applyAlignment="1" applyProtection="1">
      <alignment wrapText="1"/>
      <protection hidden="1"/>
    </xf>
    <xf numFmtId="164" fontId="17" fillId="4" borderId="0" xfId="1" applyFont="1" applyFill="1" applyBorder="1" applyAlignment="1" applyProtection="1">
      <alignment wrapText="1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49" fontId="7" fillId="4" borderId="1" xfId="0" applyNumberFormat="1" applyFont="1" applyFill="1" applyBorder="1" applyAlignment="1" applyProtection="1">
      <alignment horizontal="center" wrapText="1"/>
      <protection hidden="1"/>
    </xf>
    <xf numFmtId="49" fontId="7" fillId="3" borderId="2" xfId="0" applyNumberFormat="1" applyFont="1" applyFill="1" applyBorder="1" applyAlignment="1" applyProtection="1">
      <alignment horizontal="center" wrapText="1"/>
      <protection hidden="1"/>
    </xf>
    <xf numFmtId="0" fontId="3" fillId="3" borderId="3" xfId="1" applyNumberFormat="1" applyFont="1" applyFill="1" applyBorder="1" applyAlignment="1" applyProtection="1">
      <alignment wrapText="1"/>
      <protection hidden="1"/>
    </xf>
    <xf numFmtId="164" fontId="3" fillId="3" borderId="3" xfId="1" applyFont="1" applyFill="1" applyBorder="1" applyAlignment="1" applyProtection="1">
      <alignment wrapText="1"/>
      <protection hidden="1"/>
    </xf>
    <xf numFmtId="164" fontId="7" fillId="3" borderId="3" xfId="1" applyFont="1" applyFill="1" applyBorder="1" applyAlignment="1" applyProtection="1">
      <alignment wrapText="1"/>
      <protection hidden="1"/>
    </xf>
    <xf numFmtId="9" fontId="7" fillId="3" borderId="3" xfId="0" applyNumberFormat="1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164" fontId="3" fillId="3" borderId="7" xfId="1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Alignment="1" applyProtection="1">
      <alignment horizontal="center" wrapText="1"/>
      <protection hidden="1"/>
    </xf>
    <xf numFmtId="0" fontId="3" fillId="2" borderId="19" xfId="0" applyFont="1" applyFill="1" applyBorder="1" applyAlignment="1" applyProtection="1">
      <alignment wrapText="1"/>
      <protection hidden="1"/>
    </xf>
    <xf numFmtId="164" fontId="5" fillId="2" borderId="19" xfId="1" applyFont="1" applyFill="1" applyBorder="1" applyAlignment="1" applyProtection="1">
      <alignment wrapText="1"/>
      <protection hidden="1"/>
    </xf>
    <xf numFmtId="165" fontId="5" fillId="2" borderId="19" xfId="1" applyNumberFormat="1" applyFont="1" applyFill="1" applyBorder="1" applyAlignment="1" applyProtection="1">
      <alignment wrapText="1"/>
      <protection hidden="1"/>
    </xf>
    <xf numFmtId="164" fontId="10" fillId="2" borderId="19" xfId="1" applyFont="1" applyFill="1" applyBorder="1" applyAlignment="1" applyProtection="1">
      <alignment wrapText="1"/>
      <protection hidden="1"/>
    </xf>
    <xf numFmtId="164" fontId="3" fillId="2" borderId="19" xfId="1" applyNumberFormat="1" applyFont="1" applyFill="1" applyBorder="1" applyAlignment="1" applyProtection="1">
      <alignment wrapText="1"/>
      <protection hidden="1"/>
    </xf>
    <xf numFmtId="164" fontId="3" fillId="2" borderId="19" xfId="1" applyFont="1" applyFill="1" applyBorder="1" applyAlignment="1" applyProtection="1">
      <alignment wrapText="1"/>
      <protection hidden="1"/>
    </xf>
    <xf numFmtId="164" fontId="7" fillId="2" borderId="19" xfId="1" applyFont="1" applyFill="1" applyBorder="1" applyAlignment="1" applyProtection="1">
      <alignment wrapText="1"/>
      <protection hidden="1"/>
    </xf>
    <xf numFmtId="165" fontId="3" fillId="2" borderId="19" xfId="1" applyNumberFormat="1" applyFont="1" applyFill="1" applyBorder="1" applyAlignment="1" applyProtection="1">
      <alignment wrapText="1"/>
      <protection hidden="1"/>
    </xf>
    <xf numFmtId="164" fontId="10" fillId="6" borderId="19" xfId="1" applyFont="1" applyFill="1" applyBorder="1" applyAlignment="1" applyProtection="1">
      <alignment wrapText="1"/>
      <protection hidden="1"/>
    </xf>
    <xf numFmtId="164" fontId="3" fillId="6" borderId="19" xfId="1" applyFont="1" applyFill="1" applyBorder="1" applyAlignment="1" applyProtection="1">
      <alignment wrapText="1"/>
      <protection hidden="1"/>
    </xf>
    <xf numFmtId="49" fontId="10" fillId="2" borderId="5" xfId="0" applyNumberFormat="1" applyFont="1" applyFill="1" applyBorder="1" applyAlignment="1" applyProtection="1">
      <alignment horizontal="center" wrapText="1"/>
      <protection hidden="1"/>
    </xf>
    <xf numFmtId="0" fontId="5" fillId="2" borderId="20" xfId="0" applyFont="1" applyFill="1" applyBorder="1" applyAlignment="1" applyProtection="1">
      <alignment wrapText="1"/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5" fontId="7" fillId="2" borderId="20" xfId="1" applyNumberFormat="1" applyFont="1" applyFill="1" applyBorder="1" applyAlignment="1" applyProtection="1">
      <alignment wrapText="1"/>
      <protection hidden="1"/>
    </xf>
    <xf numFmtId="164" fontId="7" fillId="2" borderId="20" xfId="1" applyFont="1" applyFill="1" applyBorder="1" applyAlignment="1" applyProtection="1">
      <alignment wrapText="1"/>
      <protection hidden="1"/>
    </xf>
    <xf numFmtId="164" fontId="18" fillId="2" borderId="20" xfId="1" applyFont="1" applyFill="1" applyBorder="1" applyAlignment="1" applyProtection="1">
      <alignment wrapText="1"/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4" fontId="7" fillId="2" borderId="20" xfId="1" applyNumberFormat="1" applyFont="1" applyFill="1" applyBorder="1" applyAlignment="1" applyProtection="1">
      <alignment wrapText="1"/>
      <protection hidden="1"/>
    </xf>
    <xf numFmtId="164" fontId="10" fillId="2" borderId="20" xfId="1" applyFont="1" applyFill="1" applyBorder="1" applyAlignment="1" applyProtection="1">
      <alignment wrapText="1"/>
      <protection hidden="1"/>
    </xf>
    <xf numFmtId="164" fontId="7" fillId="6" borderId="20" xfId="1" applyFont="1" applyFill="1" applyBorder="1" applyAlignment="1" applyProtection="1">
      <alignment wrapText="1"/>
      <protection hidden="1"/>
    </xf>
    <xf numFmtId="49" fontId="12" fillId="2" borderId="5" xfId="0" applyNumberFormat="1" applyFont="1" applyFill="1" applyBorder="1" applyAlignment="1" applyProtection="1">
      <alignment wrapText="1"/>
      <protection hidden="1"/>
    </xf>
    <xf numFmtId="165" fontId="7" fillId="0" borderId="20" xfId="1" applyNumberFormat="1" applyFont="1" applyFill="1" applyBorder="1" applyAlignment="1" applyProtection="1">
      <alignment wrapText="1"/>
      <protection hidden="1"/>
    </xf>
    <xf numFmtId="164" fontId="7" fillId="0" borderId="20" xfId="1" applyFont="1" applyFill="1" applyBorder="1" applyAlignment="1" applyProtection="1">
      <alignment wrapText="1"/>
      <protection hidden="1"/>
    </xf>
    <xf numFmtId="164" fontId="7" fillId="0" borderId="20" xfId="1" applyNumberFormat="1" applyFont="1" applyFill="1" applyBorder="1" applyAlignment="1" applyProtection="1">
      <alignment wrapText="1"/>
      <protection hidden="1"/>
    </xf>
    <xf numFmtId="165" fontId="18" fillId="0" borderId="20" xfId="1" applyNumberFormat="1" applyFont="1" applyFill="1" applyBorder="1" applyAlignment="1" applyProtection="1">
      <alignment wrapText="1"/>
      <protection hidden="1"/>
    </xf>
    <xf numFmtId="49" fontId="7" fillId="2" borderId="6" xfId="0" applyNumberFormat="1" applyFont="1" applyFill="1" applyBorder="1" applyAlignment="1" applyProtection="1">
      <alignment wrapText="1"/>
      <protection hidden="1"/>
    </xf>
    <xf numFmtId="164" fontId="7" fillId="2" borderId="21" xfId="1" applyFont="1" applyFill="1" applyBorder="1" applyAlignment="1" applyProtection="1">
      <alignment wrapText="1"/>
      <protection hidden="1"/>
    </xf>
    <xf numFmtId="165" fontId="7" fillId="2" borderId="21" xfId="1" applyNumberFormat="1" applyFont="1" applyFill="1" applyBorder="1" applyAlignment="1" applyProtection="1">
      <alignment wrapText="1"/>
      <protection hidden="1"/>
    </xf>
    <xf numFmtId="164" fontId="7" fillId="2" borderId="21" xfId="1" applyNumberFormat="1" applyFont="1" applyFill="1" applyBorder="1" applyAlignment="1" applyProtection="1">
      <alignment wrapText="1"/>
      <protection hidden="1"/>
    </xf>
    <xf numFmtId="165" fontId="7" fillId="6" borderId="21" xfId="1" applyNumberFormat="1" applyFont="1" applyFill="1" applyBorder="1" applyAlignment="1" applyProtection="1">
      <alignment wrapText="1"/>
      <protection hidden="1"/>
    </xf>
    <xf numFmtId="164" fontId="10" fillId="6" borderId="21" xfId="1" applyFont="1" applyFill="1" applyBorder="1" applyAlignment="1" applyProtection="1">
      <alignment wrapText="1"/>
      <protection hidden="1"/>
    </xf>
    <xf numFmtId="49" fontId="7" fillId="2" borderId="4" xfId="0" applyNumberFormat="1" applyFont="1" applyFill="1" applyBorder="1" applyAlignment="1" applyProtection="1">
      <alignment wrapText="1"/>
      <protection hidden="1"/>
    </xf>
    <xf numFmtId="0" fontId="12" fillId="2" borderId="19" xfId="0" applyFont="1" applyFill="1" applyBorder="1" applyAlignment="1" applyProtection="1">
      <alignment wrapText="1"/>
      <protection hidden="1"/>
    </xf>
    <xf numFmtId="165" fontId="7" fillId="2" borderId="19" xfId="1" applyNumberFormat="1" applyFont="1" applyFill="1" applyBorder="1" applyAlignment="1" applyProtection="1">
      <alignment wrapText="1"/>
      <protection hidden="1"/>
    </xf>
    <xf numFmtId="164" fontId="7" fillId="2" borderId="19" xfId="1" applyNumberFormat="1" applyFont="1" applyFill="1" applyBorder="1" applyAlignment="1" applyProtection="1">
      <alignment wrapText="1"/>
      <protection hidden="1"/>
    </xf>
    <xf numFmtId="165" fontId="7" fillId="6" borderId="19" xfId="1" applyNumberFormat="1" applyFont="1" applyFill="1" applyBorder="1" applyAlignment="1" applyProtection="1">
      <alignment wrapText="1"/>
      <protection hidden="1"/>
    </xf>
    <xf numFmtId="49" fontId="7" fillId="2" borderId="5" xfId="0" applyNumberFormat="1" applyFont="1" applyFill="1" applyBorder="1" applyAlignment="1" applyProtection="1">
      <alignment wrapText="1"/>
      <protection hidden="1"/>
    </xf>
    <xf numFmtId="0" fontId="7" fillId="2" borderId="0" xfId="0" applyFont="1" applyFill="1" applyBorder="1" applyAlignment="1" applyProtection="1">
      <alignment wrapText="1"/>
      <protection hidden="1"/>
    </xf>
    <xf numFmtId="49" fontId="7" fillId="2" borderId="5" xfId="0" quotePrefix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protection hidden="1"/>
    </xf>
    <xf numFmtId="164" fontId="4" fillId="2" borderId="0" xfId="1" applyFont="1" applyFill="1" applyBorder="1" applyAlignment="1" applyProtection="1">
      <protection hidden="1"/>
    </xf>
    <xf numFmtId="164" fontId="5" fillId="2" borderId="0" xfId="1" applyFont="1" applyFill="1" applyBorder="1" applyAlignment="1" applyProtection="1">
      <protection hidden="1"/>
    </xf>
    <xf numFmtId="165" fontId="5" fillId="2" borderId="0" xfId="1" applyNumberFormat="1" applyFont="1" applyFill="1" applyBorder="1" applyAlignment="1" applyProtection="1">
      <protection hidden="1"/>
    </xf>
    <xf numFmtId="164" fontId="5" fillId="2" borderId="0" xfId="1" applyNumberFormat="1" applyFont="1" applyFill="1" applyBorder="1" applyAlignment="1" applyProtection="1">
      <protection hidden="1"/>
    </xf>
    <xf numFmtId="164" fontId="7" fillId="2" borderId="21" xfId="1" applyFont="1" applyFill="1" applyBorder="1" applyAlignment="1" applyProtection="1">
      <protection hidden="1"/>
    </xf>
    <xf numFmtId="165" fontId="7" fillId="2" borderId="21" xfId="1" applyNumberFormat="1" applyFont="1" applyFill="1" applyBorder="1" applyAlignment="1" applyProtection="1">
      <protection hidden="1"/>
    </xf>
    <xf numFmtId="165" fontId="7" fillId="6" borderId="21" xfId="1" applyNumberFormat="1" applyFont="1" applyFill="1" applyBorder="1" applyAlignment="1" applyProtection="1">
      <protection hidden="1"/>
    </xf>
    <xf numFmtId="0" fontId="3" fillId="2" borderId="6" xfId="0" applyFont="1" applyFill="1" applyBorder="1" applyAlignment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3" fillId="2" borderId="21" xfId="0" applyFont="1" applyFill="1" applyBorder="1" applyAlignment="1" applyProtection="1">
      <protection hidden="1"/>
    </xf>
    <xf numFmtId="164" fontId="5" fillId="2" borderId="21" xfId="1" applyFont="1" applyFill="1" applyBorder="1" applyAlignment="1" applyProtection="1">
      <protection hidden="1"/>
    </xf>
    <xf numFmtId="165" fontId="5" fillId="2" borderId="21" xfId="1" applyNumberFormat="1" applyFont="1" applyFill="1" applyBorder="1" applyAlignment="1" applyProtection="1">
      <protection hidden="1"/>
    </xf>
    <xf numFmtId="165" fontId="3" fillId="2" borderId="21" xfId="1" applyNumberFormat="1" applyFont="1" applyFill="1" applyBorder="1" applyAlignment="1" applyProtection="1">
      <protection hidden="1"/>
    </xf>
    <xf numFmtId="164" fontId="5" fillId="2" borderId="21" xfId="1" applyNumberFormat="1" applyFont="1" applyFill="1" applyBorder="1" applyAlignment="1" applyProtection="1">
      <protection hidden="1"/>
    </xf>
    <xf numFmtId="164" fontId="5" fillId="6" borderId="21" xfId="1" applyFont="1" applyFill="1" applyBorder="1" applyAlignment="1" applyProtection="1">
      <protection hidden="1"/>
    </xf>
    <xf numFmtId="165" fontId="5" fillId="6" borderId="21" xfId="1" applyNumberFormat="1" applyFont="1" applyFill="1" applyBorder="1" applyAlignment="1" applyProtection="1">
      <protection hidden="1"/>
    </xf>
    <xf numFmtId="0" fontId="14" fillId="2" borderId="11" xfId="0" applyFont="1" applyFill="1" applyBorder="1" applyAlignment="1" applyProtection="1">
      <protection hidden="1"/>
    </xf>
    <xf numFmtId="0" fontId="3" fillId="2" borderId="8" xfId="0" applyFont="1" applyFill="1" applyBorder="1" applyAlignment="1" applyProtection="1">
      <protection hidden="1"/>
    </xf>
    <xf numFmtId="0" fontId="17" fillId="2" borderId="0" xfId="0" applyFont="1" applyFill="1" applyBorder="1" applyAlignment="1" applyProtection="1">
      <protection hidden="1"/>
    </xf>
    <xf numFmtId="0" fontId="15" fillId="2" borderId="8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alignment horizontal="center" wrapText="1"/>
      <protection hidden="1"/>
    </xf>
    <xf numFmtId="164" fontId="8" fillId="4" borderId="22" xfId="1" applyFont="1" applyFill="1" applyBorder="1" applyAlignment="1" applyProtection="1">
      <alignment horizontal="center" wrapText="1"/>
      <protection hidden="1"/>
    </xf>
    <xf numFmtId="165" fontId="8" fillId="4" borderId="22" xfId="1" applyNumberFormat="1" applyFont="1" applyFill="1" applyBorder="1" applyAlignment="1" applyProtection="1">
      <alignment horizontal="center" wrapText="1"/>
      <protection hidden="1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4" borderId="1" xfId="0" quotePrefix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165" fontId="19" fillId="4" borderId="1" xfId="1" applyNumberFormat="1" applyFont="1" applyFill="1" applyBorder="1" applyAlignment="1">
      <alignment horizontal="center"/>
    </xf>
    <xf numFmtId="167" fontId="19" fillId="4" borderId="1" xfId="1" applyNumberFormat="1" applyFont="1" applyFill="1" applyBorder="1" applyAlignment="1">
      <alignment horizontal="center" wrapText="1"/>
    </xf>
    <xf numFmtId="168" fontId="19" fillId="4" borderId="1" xfId="1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165" fontId="20" fillId="7" borderId="1" xfId="1" applyNumberFormat="1" applyFont="1" applyFill="1" applyBorder="1" applyAlignment="1">
      <alignment horizontal="center"/>
    </xf>
    <xf numFmtId="167" fontId="20" fillId="7" borderId="1" xfId="1" applyNumberFormat="1" applyFont="1" applyFill="1" applyBorder="1" applyAlignment="1">
      <alignment horizontal="center" wrapText="1"/>
    </xf>
    <xf numFmtId="168" fontId="20" fillId="7" borderId="1" xfId="1" applyNumberFormat="1" applyFont="1" applyFill="1" applyBorder="1" applyAlignment="1">
      <alignment horizontal="center" wrapText="1"/>
    </xf>
    <xf numFmtId="0" fontId="20" fillId="0" borderId="0" xfId="0" applyFont="1" applyFill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/>
    <xf numFmtId="165" fontId="20" fillId="0" borderId="1" xfId="1" applyNumberFormat="1" applyFont="1" applyFill="1" applyBorder="1" applyAlignment="1">
      <alignment horizontal="center"/>
    </xf>
    <xf numFmtId="167" fontId="20" fillId="0" borderId="1" xfId="1" applyNumberFormat="1" applyFont="1" applyFill="1" applyBorder="1" applyAlignment="1">
      <alignment horizontal="center" wrapText="1"/>
    </xf>
    <xf numFmtId="168" fontId="20" fillId="0" borderId="1" xfId="1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165" fontId="21" fillId="7" borderId="1" xfId="1" applyNumberFormat="1" applyFont="1" applyFill="1" applyBorder="1" applyProtection="1"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168" fontId="21" fillId="7" borderId="1" xfId="1" applyNumberFormat="1" applyFont="1" applyFill="1" applyBorder="1" applyAlignment="1" applyProtection="1">
      <alignment wrapText="1"/>
      <protection hidden="1"/>
    </xf>
    <xf numFmtId="165" fontId="21" fillId="0" borderId="1" xfId="1" applyNumberFormat="1" applyFont="1" applyFill="1" applyBorder="1" applyProtection="1">
      <protection hidden="1"/>
    </xf>
    <xf numFmtId="167" fontId="21" fillId="0" borderId="1" xfId="1" applyNumberFormat="1" applyFont="1" applyFill="1" applyBorder="1" applyAlignment="1" applyProtection="1">
      <alignment wrapText="1"/>
      <protection hidden="1"/>
    </xf>
    <xf numFmtId="168" fontId="21" fillId="0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167" fontId="20" fillId="0" borderId="0" xfId="1" applyNumberFormat="1" applyFont="1" applyFill="1" applyAlignment="1">
      <alignment horizontal="center" wrapText="1"/>
    </xf>
    <xf numFmtId="168" fontId="20" fillId="0" borderId="0" xfId="1" applyNumberFormat="1" applyFont="1" applyFill="1" applyAlignment="1">
      <alignment horizontal="center" wrapText="1"/>
    </xf>
    <xf numFmtId="165" fontId="3" fillId="3" borderId="7" xfId="1" applyNumberFormat="1" applyFont="1" applyFill="1" applyBorder="1" applyProtection="1">
      <protection hidden="1"/>
    </xf>
    <xf numFmtId="164" fontId="12" fillId="2" borderId="19" xfId="1" applyFont="1" applyFill="1" applyBorder="1" applyProtection="1">
      <protection hidden="1"/>
    </xf>
    <xf numFmtId="49" fontId="7" fillId="2" borderId="23" xfId="0" applyNumberFormat="1" applyFont="1" applyFill="1" applyBorder="1" applyProtection="1">
      <protection hidden="1"/>
    </xf>
    <xf numFmtId="49" fontId="7" fillId="2" borderId="24" xfId="0" applyNumberFormat="1" applyFont="1" applyFill="1" applyBorder="1" applyAlignment="1" applyProtection="1">
      <alignment wrapText="1"/>
      <protection hidden="1"/>
    </xf>
    <xf numFmtId="164" fontId="7" fillId="2" borderId="25" xfId="1" applyFont="1" applyFill="1" applyBorder="1" applyProtection="1">
      <protection hidden="1"/>
    </xf>
    <xf numFmtId="165" fontId="18" fillId="0" borderId="25" xfId="1" applyNumberFormat="1" applyFont="1" applyFill="1" applyBorder="1" applyProtection="1">
      <protection hidden="1"/>
    </xf>
    <xf numFmtId="164" fontId="22" fillId="2" borderId="25" xfId="1" applyFont="1" applyFill="1" applyBorder="1" applyProtection="1">
      <protection hidden="1"/>
    </xf>
    <xf numFmtId="165" fontId="22" fillId="0" borderId="25" xfId="1" applyNumberFormat="1" applyFont="1" applyFill="1" applyBorder="1" applyProtection="1">
      <protection hidden="1"/>
    </xf>
    <xf numFmtId="164" fontId="22" fillId="6" borderId="25" xfId="1" applyFont="1" applyFill="1" applyBorder="1" applyProtection="1">
      <protection hidden="1"/>
    </xf>
    <xf numFmtId="165" fontId="7" fillId="2" borderId="25" xfId="1" applyNumberFormat="1" applyFont="1" applyFill="1" applyBorder="1" applyProtection="1">
      <protection hidden="1"/>
    </xf>
    <xf numFmtId="49" fontId="7" fillId="2" borderId="26" xfId="0" applyNumberFormat="1" applyFont="1" applyFill="1" applyBorder="1" applyProtection="1">
      <protection hidden="1"/>
    </xf>
    <xf numFmtId="164" fontId="12" fillId="2" borderId="28" xfId="1" applyFont="1" applyFill="1" applyBorder="1" applyProtection="1">
      <protection hidden="1"/>
    </xf>
    <xf numFmtId="0" fontId="12" fillId="2" borderId="27" xfId="0" applyFont="1" applyFill="1" applyBorder="1" applyAlignment="1" applyProtection="1">
      <alignment wrapText="1"/>
      <protection hidden="1"/>
    </xf>
    <xf numFmtId="0" fontId="17" fillId="2" borderId="8" xfId="0" applyFont="1" applyFill="1" applyBorder="1" applyAlignment="1" applyProtection="1">
      <protection hidden="1"/>
    </xf>
    <xf numFmtId="0" fontId="17" fillId="2" borderId="0" xfId="0" applyFont="1" applyFill="1" applyBorder="1" applyAlignment="1" applyProtection="1">
      <alignment horizontal="left"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0" fontId="17" fillId="2" borderId="10" xfId="0" applyFont="1" applyFill="1" applyBorder="1" applyAlignment="1" applyProtection="1">
      <alignment wrapText="1"/>
      <protection hidden="1"/>
    </xf>
    <xf numFmtId="0" fontId="17" fillId="2" borderId="8" xfId="0" applyFont="1" applyFill="1" applyBorder="1" applyAlignment="1" applyProtection="1">
      <alignment horizontal="left"/>
      <protection hidden="1"/>
    </xf>
    <xf numFmtId="0" fontId="23" fillId="2" borderId="8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10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8" xfId="0" applyFont="1" applyFill="1" applyBorder="1" applyAlignment="1" applyProtection="1">
      <protection hidden="1"/>
    </xf>
    <xf numFmtId="165" fontId="17" fillId="4" borderId="0" xfId="1" applyNumberFormat="1" applyFont="1" applyFill="1" applyBorder="1" applyAlignment="1" applyProtection="1">
      <alignment wrapText="1"/>
      <protection hidden="1"/>
    </xf>
    <xf numFmtId="0" fontId="3" fillId="4" borderId="8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10" xfId="1" applyNumberFormat="1" applyFont="1" applyFill="1" applyBorder="1" applyAlignment="1" applyProtection="1">
      <alignment wrapText="1"/>
      <protection hidden="1"/>
    </xf>
    <xf numFmtId="164" fontId="26" fillId="0" borderId="20" xfId="1" applyFont="1" applyFill="1" applyBorder="1" applyAlignment="1" applyProtection="1">
      <alignment wrapText="1"/>
      <protection hidden="1"/>
    </xf>
    <xf numFmtId="164" fontId="26" fillId="2" borderId="20" xfId="1" applyFont="1" applyFill="1" applyBorder="1" applyAlignment="1" applyProtection="1">
      <alignment wrapText="1"/>
      <protection hidden="1"/>
    </xf>
    <xf numFmtId="164" fontId="22" fillId="2" borderId="20" xfId="1" applyFont="1" applyFill="1" applyBorder="1" applyAlignment="1" applyProtection="1">
      <alignment wrapText="1"/>
      <protection hidden="1"/>
    </xf>
    <xf numFmtId="165" fontId="22" fillId="0" borderId="20" xfId="1" applyNumberFormat="1" applyFont="1" applyFill="1" applyBorder="1" applyAlignment="1" applyProtection="1">
      <alignment wrapText="1"/>
      <protection hidden="1"/>
    </xf>
    <xf numFmtId="164" fontId="22" fillId="6" borderId="20" xfId="0" applyNumberFormat="1" applyFont="1" applyFill="1" applyBorder="1" applyAlignment="1" applyProtection="1">
      <alignment wrapText="1"/>
      <protection hidden="1"/>
    </xf>
    <xf numFmtId="164" fontId="22" fillId="6" borderId="20" xfId="1" applyFont="1" applyFill="1" applyBorder="1" applyAlignment="1" applyProtection="1">
      <alignment wrapText="1"/>
      <protection hidden="1"/>
    </xf>
    <xf numFmtId="49" fontId="3" fillId="2" borderId="8" xfId="0" applyNumberFormat="1" applyFont="1" applyFill="1" applyBorder="1" applyAlignment="1" applyProtection="1">
      <protection hidden="1"/>
    </xf>
    <xf numFmtId="165" fontId="5" fillId="2" borderId="10" xfId="1" applyNumberFormat="1" applyFont="1" applyFill="1" applyBorder="1" applyAlignment="1" applyProtection="1">
      <protection hidden="1"/>
    </xf>
    <xf numFmtId="49" fontId="7" fillId="2" borderId="8" xfId="0" applyNumberFormat="1" applyFont="1" applyFill="1" applyBorder="1" applyAlignment="1" applyProtection="1">
      <alignment horizontal="center" wrapText="1"/>
      <protection hidden="1"/>
    </xf>
    <xf numFmtId="49" fontId="8" fillId="2" borderId="8" xfId="0" applyNumberFormat="1" applyFont="1" applyFill="1" applyBorder="1" applyAlignment="1" applyProtection="1">
      <alignment horizontal="center" wrapText="1"/>
      <protection hidden="1"/>
    </xf>
    <xf numFmtId="165" fontId="3" fillId="3" borderId="7" xfId="1" applyNumberFormat="1" applyFont="1" applyFill="1" applyBorder="1" applyAlignment="1" applyProtection="1">
      <alignment wrapText="1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164" fontId="6" fillId="2" borderId="14" xfId="1" applyFont="1" applyFill="1" applyBorder="1" applyAlignment="1" applyProtection="1">
      <alignment horizontal="center"/>
      <protection hidden="1"/>
    </xf>
    <xf numFmtId="164" fontId="6" fillId="2" borderId="9" xfId="1" applyFont="1" applyFill="1" applyBorder="1" applyAlignment="1" applyProtection="1">
      <alignment horizontal="center"/>
      <protection hidden="1"/>
    </xf>
    <xf numFmtId="164" fontId="6" fillId="2" borderId="15" xfId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7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5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4" sqref="D4:N5"/>
    </sheetView>
  </sheetViews>
  <sheetFormatPr defaultColWidth="9.140625" defaultRowHeight="12.75" x14ac:dyDescent="0.2"/>
  <cols>
    <col min="1" max="1" width="8.85546875" style="143" bestFit="1" customWidth="1"/>
    <col min="2" max="2" width="65.42578125" style="143" bestFit="1" customWidth="1"/>
    <col min="3" max="3" width="11.7109375" style="143" bestFit="1" customWidth="1"/>
    <col min="4" max="4" width="9.7109375" style="146" bestFit="1" customWidth="1"/>
    <col min="5" max="5" width="7.28515625" style="147" bestFit="1" customWidth="1"/>
    <col min="6" max="6" width="9.7109375" style="146" bestFit="1" customWidth="1"/>
    <col min="7" max="7" width="7.85546875" style="147" bestFit="1" customWidth="1"/>
    <col min="8" max="8" width="9.7109375" style="146" bestFit="1" customWidth="1"/>
    <col min="9" max="9" width="7.28515625" style="147" bestFit="1" customWidth="1"/>
    <col min="10" max="10" width="9.7109375" style="147" bestFit="1" customWidth="1"/>
    <col min="11" max="11" width="13.140625" style="147" bestFit="1" customWidth="1"/>
    <col min="12" max="12" width="13.42578125" style="147" customWidth="1"/>
    <col min="13" max="14" width="9.7109375" style="147" bestFit="1" customWidth="1"/>
    <col min="15" max="15" width="9.7109375" style="146" bestFit="1" customWidth="1"/>
    <col min="16" max="16" width="7.28515625" style="147" bestFit="1" customWidth="1"/>
    <col min="17" max="18" width="9.7109375" style="147" bestFit="1" customWidth="1"/>
    <col min="19" max="19" width="11.140625" style="146" bestFit="1" customWidth="1"/>
    <col min="20" max="20" width="7.85546875" style="147" bestFit="1" customWidth="1"/>
    <col min="21" max="21" width="9.7109375" style="146" bestFit="1" customWidth="1"/>
    <col min="22" max="22" width="7.85546875" style="147" bestFit="1" customWidth="1"/>
    <col min="23" max="28" width="9.7109375" style="146" bestFit="1" customWidth="1"/>
    <col min="29" max="29" width="9.7109375" style="148" bestFit="1" customWidth="1"/>
    <col min="30" max="30" width="7.28515625" style="147" bestFit="1" customWidth="1"/>
    <col min="31" max="33" width="9.7109375" style="147" bestFit="1" customWidth="1"/>
    <col min="34" max="34" width="9.7109375" style="146" bestFit="1" customWidth="1"/>
    <col min="35" max="35" width="9.7109375" style="147" bestFit="1" customWidth="1"/>
    <col min="36" max="36" width="10" style="146" bestFit="1" customWidth="1"/>
    <col min="37" max="37" width="10.140625" style="147" bestFit="1" customWidth="1"/>
    <col min="38" max="38" width="9.7109375" style="146" bestFit="1" customWidth="1"/>
    <col min="39" max="39" width="7.28515625" style="147" bestFit="1" customWidth="1"/>
    <col min="40" max="40" width="9.7109375" style="147" bestFit="1" customWidth="1"/>
    <col min="41" max="41" width="9.7109375" style="146" bestFit="1" customWidth="1"/>
    <col min="42" max="42" width="7.28515625" style="147" bestFit="1" customWidth="1"/>
    <col min="43" max="45" width="9.7109375" style="147" bestFit="1" customWidth="1"/>
    <col min="46" max="46" width="8.5703125" style="147" bestFit="1" customWidth="1"/>
    <col min="47" max="47" width="9.7109375" style="147" bestFit="1" customWidth="1"/>
    <col min="48" max="48" width="12.42578125" style="147" bestFit="1" customWidth="1"/>
    <col min="49" max="49" width="9.7109375" style="147" bestFit="1" customWidth="1"/>
    <col min="50" max="50" width="8.28515625" style="147" bestFit="1" customWidth="1"/>
    <col min="51" max="16384" width="9.140625" style="143"/>
  </cols>
  <sheetData>
    <row r="1" spans="1:50" ht="23.45" customHeight="1" x14ac:dyDescent="0.35">
      <c r="A1" s="1" t="s">
        <v>120</v>
      </c>
      <c r="B1" s="2"/>
      <c r="C1" s="2"/>
      <c r="D1" s="2"/>
      <c r="E1" s="2"/>
      <c r="F1" s="89"/>
      <c r="G1" s="2"/>
      <c r="H1" s="89"/>
      <c r="I1" s="2"/>
      <c r="J1" s="2"/>
      <c r="K1" s="2"/>
      <c r="L1" s="2"/>
      <c r="M1" s="2"/>
      <c r="N1" s="2"/>
      <c r="O1" s="89"/>
      <c r="P1" s="2"/>
      <c r="Q1" s="2"/>
      <c r="R1" s="2"/>
      <c r="S1" s="89"/>
      <c r="T1" s="2"/>
      <c r="U1" s="8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89"/>
      <c r="AM1" s="2"/>
      <c r="AN1" s="3"/>
      <c r="AO1" s="89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245"/>
      <c r="B2" s="144"/>
      <c r="C2" s="145"/>
      <c r="AX2" s="246"/>
    </row>
    <row r="3" spans="1:50" ht="15.75" x14ac:dyDescent="0.25">
      <c r="A3" s="86" t="s">
        <v>121</v>
      </c>
      <c r="B3" s="87"/>
      <c r="C3" s="87"/>
      <c r="D3" s="87"/>
      <c r="E3" s="87"/>
      <c r="F3" s="90"/>
      <c r="G3" s="87"/>
      <c r="H3" s="90"/>
      <c r="I3" s="87"/>
      <c r="J3" s="87"/>
      <c r="K3" s="87"/>
      <c r="L3" s="87"/>
      <c r="M3" s="87"/>
      <c r="N3" s="87"/>
      <c r="O3" s="90"/>
      <c r="P3" s="87"/>
      <c r="Q3" s="87"/>
      <c r="R3" s="87"/>
      <c r="S3" s="90"/>
      <c r="T3" s="87"/>
      <c r="U3" s="90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  <c r="AH3" s="87"/>
      <c r="AI3" s="87"/>
      <c r="AJ3" s="87"/>
      <c r="AK3" s="87"/>
      <c r="AL3" s="90"/>
      <c r="AM3" s="87"/>
      <c r="AN3" s="88"/>
      <c r="AO3" s="90"/>
      <c r="AP3" s="87"/>
      <c r="AQ3" s="87"/>
      <c r="AR3" s="87"/>
      <c r="AS3" s="87"/>
      <c r="AT3" s="87"/>
      <c r="AU3" s="87"/>
      <c r="AV3" s="87"/>
      <c r="AW3" s="87"/>
      <c r="AX3" s="88"/>
    </row>
    <row r="4" spans="1:50" ht="15.75" x14ac:dyDescent="0.25">
      <c r="A4" s="93"/>
      <c r="B4" s="94"/>
      <c r="C4" s="165"/>
      <c r="D4" s="250" t="s">
        <v>122</v>
      </c>
      <c r="E4" s="252"/>
      <c r="F4" s="258" t="s">
        <v>123</v>
      </c>
      <c r="G4" s="259"/>
      <c r="H4" s="259"/>
      <c r="I4" s="259"/>
      <c r="J4" s="259"/>
      <c r="K4" s="259"/>
      <c r="L4" s="259"/>
      <c r="M4" s="259"/>
      <c r="N4" s="260"/>
      <c r="O4" s="250" t="s">
        <v>124</v>
      </c>
      <c r="P4" s="251"/>
      <c r="Q4" s="251"/>
      <c r="R4" s="252"/>
      <c r="S4" s="250" t="s">
        <v>125</v>
      </c>
      <c r="T4" s="251"/>
      <c r="U4" s="251"/>
      <c r="V4" s="251"/>
      <c r="W4" s="251"/>
      <c r="X4" s="251"/>
      <c r="Y4" s="251"/>
      <c r="Z4" s="251"/>
      <c r="AA4" s="251"/>
      <c r="AB4" s="252"/>
      <c r="AC4" s="250" t="s">
        <v>126</v>
      </c>
      <c r="AD4" s="251"/>
      <c r="AE4" s="251"/>
      <c r="AF4" s="251"/>
      <c r="AG4" s="252"/>
      <c r="AH4" s="250" t="s">
        <v>127</v>
      </c>
      <c r="AI4" s="251"/>
      <c r="AJ4" s="251"/>
      <c r="AK4" s="252"/>
      <c r="AL4" s="250" t="s">
        <v>128</v>
      </c>
      <c r="AM4" s="251"/>
      <c r="AN4" s="252"/>
      <c r="AO4" s="253" t="s">
        <v>129</v>
      </c>
      <c r="AP4" s="254"/>
      <c r="AQ4" s="254"/>
      <c r="AR4" s="254"/>
      <c r="AS4" s="255" t="s">
        <v>130</v>
      </c>
      <c r="AT4" s="256"/>
      <c r="AU4" s="256"/>
      <c r="AV4" s="256"/>
      <c r="AW4" s="256"/>
      <c r="AX4" s="257"/>
    </row>
    <row r="5" spans="1:50" s="50" customFormat="1" ht="84" customHeight="1" x14ac:dyDescent="0.2">
      <c r="A5" s="95" t="s">
        <v>0</v>
      </c>
      <c r="B5" s="5" t="s">
        <v>108</v>
      </c>
      <c r="C5" s="6" t="s">
        <v>1</v>
      </c>
      <c r="D5" s="7" t="s">
        <v>131</v>
      </c>
      <c r="E5" s="8" t="s">
        <v>132</v>
      </c>
      <c r="F5" s="7" t="s">
        <v>227</v>
      </c>
      <c r="G5" s="7" t="s">
        <v>228</v>
      </c>
      <c r="H5" s="7" t="s">
        <v>143</v>
      </c>
      <c r="I5" s="7" t="s">
        <v>144</v>
      </c>
      <c r="J5" s="8" t="s">
        <v>134</v>
      </c>
      <c r="K5" s="8" t="s">
        <v>135</v>
      </c>
      <c r="L5" s="8" t="s">
        <v>136</v>
      </c>
      <c r="M5" s="8" t="s">
        <v>137</v>
      </c>
      <c r="N5" s="8" t="s">
        <v>138</v>
      </c>
      <c r="O5" s="7" t="s">
        <v>139</v>
      </c>
      <c r="P5" s="8" t="s">
        <v>132</v>
      </c>
      <c r="Q5" s="8" t="s">
        <v>140</v>
      </c>
      <c r="R5" s="8" t="s">
        <v>140</v>
      </c>
      <c r="S5" s="7" t="s">
        <v>141</v>
      </c>
      <c r="T5" s="8" t="s">
        <v>142</v>
      </c>
      <c r="U5" s="7" t="s">
        <v>143</v>
      </c>
      <c r="V5" s="7" t="s">
        <v>144</v>
      </c>
      <c r="W5" s="9" t="s">
        <v>145</v>
      </c>
      <c r="X5" s="9" t="s">
        <v>146</v>
      </c>
      <c r="Y5" s="9" t="s">
        <v>147</v>
      </c>
      <c r="Z5" s="9" t="s">
        <v>148</v>
      </c>
      <c r="AA5" s="9" t="s">
        <v>149</v>
      </c>
      <c r="AB5" s="9" t="s">
        <v>150</v>
      </c>
      <c r="AC5" s="7" t="s">
        <v>133</v>
      </c>
      <c r="AD5" s="7" t="s">
        <v>132</v>
      </c>
      <c r="AE5" s="7" t="s">
        <v>140</v>
      </c>
      <c r="AF5" s="7" t="s">
        <v>140</v>
      </c>
      <c r="AG5" s="7" t="s">
        <v>140</v>
      </c>
      <c r="AH5" s="7" t="s">
        <v>151</v>
      </c>
      <c r="AI5" s="7" t="s">
        <v>152</v>
      </c>
      <c r="AJ5" s="7" t="s">
        <v>153</v>
      </c>
      <c r="AK5" s="7" t="s">
        <v>154</v>
      </c>
      <c r="AL5" s="7" t="s">
        <v>155</v>
      </c>
      <c r="AM5" s="8" t="s">
        <v>132</v>
      </c>
      <c r="AN5" s="8" t="s">
        <v>140</v>
      </c>
      <c r="AO5" s="7" t="s">
        <v>155</v>
      </c>
      <c r="AP5" s="8" t="s">
        <v>132</v>
      </c>
      <c r="AQ5" s="7" t="s">
        <v>156</v>
      </c>
      <c r="AR5" s="7" t="s">
        <v>156</v>
      </c>
      <c r="AS5" s="7" t="s">
        <v>157</v>
      </c>
      <c r="AT5" s="7" t="s">
        <v>158</v>
      </c>
      <c r="AU5" s="7" t="s">
        <v>159</v>
      </c>
      <c r="AV5" s="8" t="s">
        <v>160</v>
      </c>
      <c r="AW5" s="7" t="s">
        <v>161</v>
      </c>
      <c r="AX5" s="8" t="s">
        <v>109</v>
      </c>
    </row>
    <row r="6" spans="1:50" s="50" customFormat="1" ht="13.5" customHeight="1" x14ac:dyDescent="0.2">
      <c r="A6" s="247"/>
      <c r="B6" s="10"/>
      <c r="C6" s="11"/>
      <c r="D6" s="12"/>
      <c r="E6" s="13"/>
      <c r="F6" s="91"/>
      <c r="G6" s="13"/>
      <c r="H6" s="91"/>
      <c r="I6" s="13"/>
      <c r="J6" s="16">
        <v>1.1000000000000001</v>
      </c>
      <c r="K6" s="16">
        <v>1.35</v>
      </c>
      <c r="L6" s="16">
        <v>1.5</v>
      </c>
      <c r="M6" s="16">
        <v>2</v>
      </c>
      <c r="N6" s="16">
        <v>2.15</v>
      </c>
      <c r="O6" s="91"/>
      <c r="P6" s="13"/>
      <c r="Q6" s="16">
        <v>1.3</v>
      </c>
      <c r="R6" s="16">
        <v>1.5</v>
      </c>
      <c r="S6" s="12"/>
      <c r="T6" s="14"/>
      <c r="U6" s="12"/>
      <c r="V6" s="14"/>
      <c r="W6" s="15">
        <v>1.1000000000000001</v>
      </c>
      <c r="X6" s="15">
        <v>1.37</v>
      </c>
      <c r="Y6" s="15">
        <v>1.62</v>
      </c>
      <c r="Z6" s="15">
        <v>1.47</v>
      </c>
      <c r="AA6" s="15">
        <v>2.17</v>
      </c>
      <c r="AB6" s="15">
        <v>3</v>
      </c>
      <c r="AC6" s="12"/>
      <c r="AD6" s="12"/>
      <c r="AE6" s="16">
        <v>1.65</v>
      </c>
      <c r="AF6" s="16">
        <v>2.1</v>
      </c>
      <c r="AG6" s="16">
        <v>3</v>
      </c>
      <c r="AH6" s="12"/>
      <c r="AI6" s="14"/>
      <c r="AJ6" s="12"/>
      <c r="AK6" s="14"/>
      <c r="AL6" s="91"/>
      <c r="AM6" s="13"/>
      <c r="AN6" s="16">
        <v>1.5</v>
      </c>
      <c r="AO6" s="12"/>
      <c r="AP6" s="12"/>
      <c r="AQ6" s="16">
        <v>1.2</v>
      </c>
      <c r="AR6" s="16">
        <v>1.35</v>
      </c>
      <c r="AS6" s="12"/>
      <c r="AT6" s="12"/>
      <c r="AU6" s="12"/>
      <c r="AV6" s="14"/>
      <c r="AW6" s="13"/>
      <c r="AX6" s="13"/>
    </row>
    <row r="7" spans="1:50" s="50" customFormat="1" ht="13.5" customHeight="1" x14ac:dyDescent="0.2">
      <c r="A7" s="248"/>
      <c r="B7" s="17"/>
      <c r="C7" s="18" t="s">
        <v>100</v>
      </c>
      <c r="D7" s="166" t="s">
        <v>101</v>
      </c>
      <c r="E7" s="167" t="s">
        <v>101</v>
      </c>
      <c r="F7" s="166" t="s">
        <v>101</v>
      </c>
      <c r="G7" s="167" t="s">
        <v>101</v>
      </c>
      <c r="H7" s="166" t="s">
        <v>101</v>
      </c>
      <c r="I7" s="167" t="s">
        <v>101</v>
      </c>
      <c r="J7" s="167" t="s">
        <v>101</v>
      </c>
      <c r="K7" s="167" t="s">
        <v>101</v>
      </c>
      <c r="L7" s="167" t="s">
        <v>101</v>
      </c>
      <c r="M7" s="167" t="s">
        <v>101</v>
      </c>
      <c r="N7" s="167" t="s">
        <v>101</v>
      </c>
      <c r="O7" s="167" t="s">
        <v>101</v>
      </c>
      <c r="P7" s="167" t="s">
        <v>101</v>
      </c>
      <c r="Q7" s="167" t="s">
        <v>101</v>
      </c>
      <c r="R7" s="167" t="s">
        <v>101</v>
      </c>
      <c r="S7" s="167" t="s">
        <v>101</v>
      </c>
      <c r="T7" s="167" t="s">
        <v>101</v>
      </c>
      <c r="U7" s="167" t="s">
        <v>101</v>
      </c>
      <c r="V7" s="167" t="s">
        <v>101</v>
      </c>
      <c r="W7" s="167" t="s">
        <v>101</v>
      </c>
      <c r="X7" s="167" t="s">
        <v>101</v>
      </c>
      <c r="Y7" s="167" t="s">
        <v>101</v>
      </c>
      <c r="Z7" s="167" t="s">
        <v>101</v>
      </c>
      <c r="AA7" s="167" t="s">
        <v>101</v>
      </c>
      <c r="AB7" s="167" t="s">
        <v>101</v>
      </c>
      <c r="AC7" s="167" t="s">
        <v>101</v>
      </c>
      <c r="AD7" s="167" t="s">
        <v>101</v>
      </c>
      <c r="AE7" s="167" t="s">
        <v>101</v>
      </c>
      <c r="AF7" s="167" t="s">
        <v>101</v>
      </c>
      <c r="AG7" s="167" t="s">
        <v>101</v>
      </c>
      <c r="AH7" s="167" t="s">
        <v>101</v>
      </c>
      <c r="AI7" s="167" t="s">
        <v>101</v>
      </c>
      <c r="AJ7" s="167" t="s">
        <v>101</v>
      </c>
      <c r="AK7" s="167" t="s">
        <v>101</v>
      </c>
      <c r="AL7" s="166" t="s">
        <v>101</v>
      </c>
      <c r="AM7" s="167" t="s">
        <v>101</v>
      </c>
      <c r="AN7" s="167" t="s">
        <v>101</v>
      </c>
      <c r="AO7" s="166" t="s">
        <v>101</v>
      </c>
      <c r="AP7" s="167" t="s">
        <v>101</v>
      </c>
      <c r="AQ7" s="167" t="s">
        <v>101</v>
      </c>
      <c r="AR7" s="167" t="s">
        <v>101</v>
      </c>
      <c r="AS7" s="166" t="s">
        <v>101</v>
      </c>
      <c r="AT7" s="167" t="s">
        <v>101</v>
      </c>
      <c r="AU7" s="166" t="s">
        <v>101</v>
      </c>
      <c r="AV7" s="167" t="s">
        <v>101</v>
      </c>
      <c r="AW7" s="167" t="s">
        <v>101</v>
      </c>
      <c r="AX7" s="167" t="s">
        <v>101</v>
      </c>
    </row>
    <row r="8" spans="1:50" s="50" customFormat="1" x14ac:dyDescent="0.2">
      <c r="A8" s="96"/>
      <c r="B8" s="20" t="s">
        <v>2</v>
      </c>
      <c r="C8" s="97"/>
      <c r="D8" s="98"/>
      <c r="E8" s="80"/>
      <c r="F8" s="98"/>
      <c r="G8" s="80"/>
      <c r="H8" s="98"/>
      <c r="I8" s="80"/>
      <c r="J8" s="80"/>
      <c r="K8" s="80"/>
      <c r="L8" s="80"/>
      <c r="M8" s="80"/>
      <c r="N8" s="80"/>
      <c r="O8" s="99"/>
      <c r="P8" s="80"/>
      <c r="Q8" s="80"/>
      <c r="R8" s="80"/>
      <c r="S8" s="99"/>
      <c r="T8" s="80"/>
      <c r="U8" s="99"/>
      <c r="V8" s="80"/>
      <c r="W8" s="100"/>
      <c r="X8" s="100"/>
      <c r="Y8" s="101"/>
      <c r="Z8" s="101"/>
      <c r="AA8" s="101"/>
      <c r="AB8" s="101"/>
      <c r="AC8" s="99"/>
      <c r="AD8" s="80"/>
      <c r="AE8" s="98"/>
      <c r="AF8" s="98"/>
      <c r="AG8" s="102"/>
      <c r="AH8" s="98"/>
      <c r="AI8" s="98"/>
      <c r="AJ8" s="98"/>
      <c r="AK8" s="98"/>
      <c r="AL8" s="98"/>
      <c r="AM8" s="98"/>
      <c r="AN8" s="102"/>
      <c r="AO8" s="98"/>
      <c r="AP8" s="98"/>
      <c r="AQ8" s="98"/>
      <c r="AR8" s="98"/>
      <c r="AS8" s="80"/>
      <c r="AT8" s="80"/>
      <c r="AU8" s="80"/>
      <c r="AV8" s="80"/>
      <c r="AW8" s="80"/>
      <c r="AX8" s="249"/>
    </row>
    <row r="9" spans="1:50" s="50" customFormat="1" x14ac:dyDescent="0.2">
      <c r="A9" s="103"/>
      <c r="B9" s="28"/>
      <c r="C9" s="104"/>
      <c r="D9" s="105"/>
      <c r="E9" s="106"/>
      <c r="F9" s="105"/>
      <c r="G9" s="106"/>
      <c r="H9" s="105"/>
      <c r="I9" s="106"/>
      <c r="J9" s="81"/>
      <c r="K9" s="81"/>
      <c r="L9" s="81"/>
      <c r="M9" s="81"/>
      <c r="N9" s="81"/>
      <c r="O9" s="107"/>
      <c r="P9" s="106"/>
      <c r="Q9" s="81"/>
      <c r="R9" s="81"/>
      <c r="S9" s="107"/>
      <c r="T9" s="106"/>
      <c r="U9" s="107"/>
      <c r="V9" s="106"/>
      <c r="W9" s="112"/>
      <c r="X9" s="112"/>
      <c r="Y9" s="112"/>
      <c r="Z9" s="112"/>
      <c r="AA9" s="112"/>
      <c r="AB9" s="112"/>
      <c r="AC9" s="108"/>
      <c r="AD9" s="109"/>
      <c r="AE9" s="113"/>
      <c r="AF9" s="113"/>
      <c r="AG9" s="113"/>
      <c r="AH9" s="107"/>
      <c r="AI9" s="106"/>
      <c r="AJ9" s="107"/>
      <c r="AK9" s="106"/>
      <c r="AL9" s="105"/>
      <c r="AM9" s="106"/>
      <c r="AN9" s="113"/>
      <c r="AO9" s="105"/>
      <c r="AP9" s="106"/>
      <c r="AQ9" s="113"/>
      <c r="AR9" s="113"/>
      <c r="AS9" s="110"/>
      <c r="AT9" s="111"/>
      <c r="AU9" s="110"/>
      <c r="AV9" s="111"/>
      <c r="AW9" s="110"/>
      <c r="AX9" s="111"/>
    </row>
    <row r="10" spans="1:50" s="50" customFormat="1" x14ac:dyDescent="0.2">
      <c r="A10" s="114"/>
      <c r="B10" s="31" t="s">
        <v>104</v>
      </c>
      <c r="C10" s="115"/>
      <c r="D10" s="116"/>
      <c r="E10" s="117"/>
      <c r="F10" s="118"/>
      <c r="G10" s="117"/>
      <c r="H10" s="118"/>
      <c r="I10" s="117"/>
      <c r="J10" s="82"/>
      <c r="K10" s="82"/>
      <c r="L10" s="82"/>
      <c r="M10" s="82"/>
      <c r="N10" s="82"/>
      <c r="O10" s="119"/>
      <c r="P10" s="120"/>
      <c r="Q10" s="82"/>
      <c r="R10" s="82"/>
      <c r="S10" s="119"/>
      <c r="T10" s="120"/>
      <c r="U10" s="119"/>
      <c r="V10" s="120"/>
      <c r="W10" s="123"/>
      <c r="X10" s="123"/>
      <c r="Y10" s="123"/>
      <c r="Z10" s="123"/>
      <c r="AA10" s="123"/>
      <c r="AB10" s="123"/>
      <c r="AC10" s="121"/>
      <c r="AD10" s="117"/>
      <c r="AE10" s="123"/>
      <c r="AF10" s="123"/>
      <c r="AG10" s="123"/>
      <c r="AH10" s="118"/>
      <c r="AI10" s="117"/>
      <c r="AJ10" s="118"/>
      <c r="AK10" s="117"/>
      <c r="AL10" s="118"/>
      <c r="AM10" s="117"/>
      <c r="AN10" s="123"/>
      <c r="AO10" s="118"/>
      <c r="AP10" s="117"/>
      <c r="AQ10" s="123"/>
      <c r="AR10" s="123"/>
      <c r="AS10" s="122"/>
      <c r="AT10" s="117"/>
      <c r="AU10" s="122"/>
      <c r="AV10" s="117"/>
      <c r="AW10" s="122"/>
      <c r="AX10" s="117"/>
    </row>
    <row r="11" spans="1:50" s="50" customFormat="1" x14ac:dyDescent="0.2">
      <c r="A11" s="124" t="s">
        <v>3</v>
      </c>
      <c r="B11" s="33" t="s">
        <v>24</v>
      </c>
      <c r="C11" s="118">
        <v>15</v>
      </c>
      <c r="D11" s="118">
        <f t="shared" ref="D11:D25" si="0">ROUND(E11*C11,1)</f>
        <v>655.20000000000005</v>
      </c>
      <c r="E11" s="125">
        <f>RCFs!C$43</f>
        <v>43.679000000000002</v>
      </c>
      <c r="F11" s="126">
        <v>297.10000000000002</v>
      </c>
      <c r="G11" s="117">
        <f>F11/C11</f>
        <v>19.806666666666668</v>
      </c>
      <c r="H11" s="126">
        <f>ROUNDDOWN(F11/1.03*1.06,1)</f>
        <v>305.7</v>
      </c>
      <c r="I11" s="117">
        <f>H11/C11</f>
        <v>20.38</v>
      </c>
      <c r="J11" s="83">
        <f t="shared" ref="J11:N16" si="1">ROUND($C11*$I11*J$6,1)</f>
        <v>336.3</v>
      </c>
      <c r="K11" s="83">
        <f t="shared" si="1"/>
        <v>412.7</v>
      </c>
      <c r="L11" s="83">
        <f t="shared" si="1"/>
        <v>458.6</v>
      </c>
      <c r="M11" s="83">
        <f t="shared" si="1"/>
        <v>611.4</v>
      </c>
      <c r="N11" s="83">
        <f t="shared" si="1"/>
        <v>657.3</v>
      </c>
      <c r="O11" s="126">
        <v>300.5</v>
      </c>
      <c r="P11" s="117">
        <f>O11/C11</f>
        <v>20.033333333333335</v>
      </c>
      <c r="Q11" s="83">
        <f>ROUNDDOWN($O11*Q$6,1)</f>
        <v>390.6</v>
      </c>
      <c r="R11" s="83">
        <f>ROUNDDOWN($O11*R$6,1)</f>
        <v>450.7</v>
      </c>
      <c r="S11" s="126">
        <v>200.8</v>
      </c>
      <c r="T11" s="117">
        <f>S11/C11</f>
        <v>13.386666666666667</v>
      </c>
      <c r="U11" s="126">
        <f>ROUNDDOWN(S11*1.055,1)</f>
        <v>211.8</v>
      </c>
      <c r="V11" s="117">
        <f t="shared" ref="V11:V16" si="2">U11/C11</f>
        <v>14.120000000000001</v>
      </c>
      <c r="W11" s="123">
        <f>ROUNDDOWN($U11*W$6,1)</f>
        <v>232.9</v>
      </c>
      <c r="X11" s="123">
        <f t="shared" ref="X11:AB24" si="3">ROUNDDOWN($U11*X$6,1)</f>
        <v>290.10000000000002</v>
      </c>
      <c r="Y11" s="123">
        <f t="shared" si="3"/>
        <v>343.1</v>
      </c>
      <c r="Z11" s="123">
        <f t="shared" si="3"/>
        <v>311.3</v>
      </c>
      <c r="AA11" s="123">
        <f t="shared" si="3"/>
        <v>459.6</v>
      </c>
      <c r="AB11" s="123">
        <f t="shared" si="3"/>
        <v>635.4</v>
      </c>
      <c r="AC11" s="118">
        <v>299.89999999999998</v>
      </c>
      <c r="AD11" s="125">
        <f>AC11/$C11</f>
        <v>19.993333333333332</v>
      </c>
      <c r="AE11" s="123">
        <f t="shared" ref="AE11:AG25" si="4">ROUND($AC11*AE$6,1)</f>
        <v>494.8</v>
      </c>
      <c r="AF11" s="123">
        <f t="shared" si="4"/>
        <v>629.79999999999995</v>
      </c>
      <c r="AG11" s="123">
        <f t="shared" si="4"/>
        <v>899.7</v>
      </c>
      <c r="AH11" s="127">
        <v>301.8</v>
      </c>
      <c r="AI11" s="125">
        <f>AH11/$C11</f>
        <v>20.12</v>
      </c>
      <c r="AJ11" s="127"/>
      <c r="AK11" s="125">
        <f>AJ11/$C11</f>
        <v>0</v>
      </c>
      <c r="AL11" s="240">
        <f t="shared" ref="AL11:AL24" si="5">ROUNDDOWN($C11*AM11,1)</f>
        <v>310.60000000000002</v>
      </c>
      <c r="AM11" s="117">
        <f>RCFs!I$33</f>
        <v>20.709</v>
      </c>
      <c r="AN11" s="123">
        <f>ROUNDDOWN($AL11*AN$6,1)</f>
        <v>465.9</v>
      </c>
      <c r="AO11" s="118">
        <v>314.60000000000002</v>
      </c>
      <c r="AP11" s="125">
        <f>AO11/$C11</f>
        <v>20.973333333333336</v>
      </c>
      <c r="AQ11" s="123">
        <f>ROUNDDOWN($AO11*AQ$6,1)</f>
        <v>377.5</v>
      </c>
      <c r="AR11" s="123">
        <f>ROUNDDOWN($AO11*AR$6,1)</f>
        <v>424.7</v>
      </c>
      <c r="AS11" s="118">
        <v>317.7</v>
      </c>
      <c r="AT11" s="125">
        <f>AS11/$C11</f>
        <v>21.18</v>
      </c>
      <c r="AU11" s="118">
        <v>311.2</v>
      </c>
      <c r="AV11" s="125">
        <f>AU11/$C11</f>
        <v>20.746666666666666</v>
      </c>
      <c r="AW11" s="240">
        <f>ROUNDDOWN($C11*AX11,1)</f>
        <v>307.10000000000002</v>
      </c>
      <c r="AX11" s="125">
        <f>RCFs!I$41</f>
        <v>20.478000000000002</v>
      </c>
    </row>
    <row r="12" spans="1:50" s="50" customFormat="1" x14ac:dyDescent="0.2">
      <c r="A12" s="124" t="s">
        <v>4</v>
      </c>
      <c r="B12" s="33" t="s">
        <v>5</v>
      </c>
      <c r="C12" s="118">
        <v>15</v>
      </c>
      <c r="D12" s="118">
        <f t="shared" si="0"/>
        <v>655.20000000000005</v>
      </c>
      <c r="E12" s="125">
        <f>RCFs!C$43</f>
        <v>43.679000000000002</v>
      </c>
      <c r="F12" s="126">
        <v>297.10000000000002</v>
      </c>
      <c r="G12" s="117">
        <f t="shared" ref="G12:G16" si="6">F12/C12</f>
        <v>19.806666666666668</v>
      </c>
      <c r="H12" s="126">
        <f t="shared" ref="H12:H25" si="7">ROUNDDOWN(F12/1.03*1.06,1)</f>
        <v>305.7</v>
      </c>
      <c r="I12" s="117">
        <f t="shared" ref="I12:I25" si="8">H12/C12</f>
        <v>20.38</v>
      </c>
      <c r="J12" s="83">
        <f t="shared" si="1"/>
        <v>336.3</v>
      </c>
      <c r="K12" s="83">
        <f t="shared" si="1"/>
        <v>412.7</v>
      </c>
      <c r="L12" s="83">
        <f t="shared" si="1"/>
        <v>458.6</v>
      </c>
      <c r="M12" s="83">
        <f t="shared" si="1"/>
        <v>611.4</v>
      </c>
      <c r="N12" s="83">
        <f t="shared" si="1"/>
        <v>657.3</v>
      </c>
      <c r="O12" s="126">
        <v>300.5</v>
      </c>
      <c r="P12" s="117">
        <f t="shared" ref="P12:P25" si="9">O12/C12</f>
        <v>20.033333333333335</v>
      </c>
      <c r="Q12" s="83">
        <f t="shared" ref="Q12:R25" si="10">ROUNDDOWN($O12*Q$6,1)</f>
        <v>390.6</v>
      </c>
      <c r="R12" s="83">
        <f t="shared" si="10"/>
        <v>450.7</v>
      </c>
      <c r="S12" s="126">
        <v>280</v>
      </c>
      <c r="T12" s="117">
        <f t="shared" ref="T12:T25" si="11">S12/C12</f>
        <v>18.666666666666668</v>
      </c>
      <c r="U12" s="126">
        <f t="shared" ref="U12:U24" si="12">ROUNDDOWN(S12*1.055,1)</f>
        <v>295.39999999999998</v>
      </c>
      <c r="V12" s="117">
        <f t="shared" si="2"/>
        <v>19.693333333333332</v>
      </c>
      <c r="W12" s="123">
        <f t="shared" ref="W12:W24" si="13">ROUNDDOWN($U12*W$6,1)</f>
        <v>324.89999999999998</v>
      </c>
      <c r="X12" s="123">
        <f t="shared" si="3"/>
        <v>404.6</v>
      </c>
      <c r="Y12" s="123">
        <f t="shared" si="3"/>
        <v>478.5</v>
      </c>
      <c r="Z12" s="123">
        <f t="shared" si="3"/>
        <v>434.2</v>
      </c>
      <c r="AA12" s="123">
        <f t="shared" si="3"/>
        <v>641</v>
      </c>
      <c r="AB12" s="123">
        <f t="shared" si="3"/>
        <v>886.2</v>
      </c>
      <c r="AC12" s="118">
        <v>299.89999999999998</v>
      </c>
      <c r="AD12" s="125">
        <f t="shared" ref="AD12:AD25" si="14">AC12/$C12</f>
        <v>19.993333333333332</v>
      </c>
      <c r="AE12" s="123">
        <f t="shared" si="4"/>
        <v>494.8</v>
      </c>
      <c r="AF12" s="123">
        <f t="shared" si="4"/>
        <v>629.79999999999995</v>
      </c>
      <c r="AG12" s="123">
        <f t="shared" si="4"/>
        <v>899.7</v>
      </c>
      <c r="AH12" s="127">
        <v>0</v>
      </c>
      <c r="AI12" s="125">
        <f t="shared" ref="AI12:AK25" si="15">AH12/$C12</f>
        <v>0</v>
      </c>
      <c r="AJ12" s="127"/>
      <c r="AK12" s="125">
        <f t="shared" si="15"/>
        <v>0</v>
      </c>
      <c r="AL12" s="240">
        <f t="shared" si="5"/>
        <v>310.60000000000002</v>
      </c>
      <c r="AM12" s="117">
        <f>RCFs!I$33</f>
        <v>20.709</v>
      </c>
      <c r="AN12" s="123">
        <f t="shared" ref="AN12:AN25" si="16">ROUNDDOWN($AL12*AN$6,1)</f>
        <v>465.9</v>
      </c>
      <c r="AO12" s="118">
        <v>314.60000000000002</v>
      </c>
      <c r="AP12" s="125">
        <f t="shared" ref="AP12" si="17">AO12/$C12</f>
        <v>20.973333333333336</v>
      </c>
      <c r="AQ12" s="123">
        <f t="shared" ref="AQ12:AR25" si="18">ROUNDDOWN($AO12*AQ$6,1)</f>
        <v>377.5</v>
      </c>
      <c r="AR12" s="123">
        <f t="shared" si="18"/>
        <v>424.7</v>
      </c>
      <c r="AS12" s="118">
        <v>317.7</v>
      </c>
      <c r="AT12" s="125">
        <f t="shared" ref="AT12" si="19">AS12/$C12</f>
        <v>21.18</v>
      </c>
      <c r="AU12" s="118">
        <v>311.2</v>
      </c>
      <c r="AV12" s="125">
        <f t="shared" ref="AV12" si="20">AU12/$C12</f>
        <v>20.746666666666666</v>
      </c>
      <c r="AW12" s="240">
        <f t="shared" ref="AW12" si="21">ROUNDDOWN($C12*AX12,1)</f>
        <v>307.10000000000002</v>
      </c>
      <c r="AX12" s="125">
        <f>RCFs!I$41</f>
        <v>20.478000000000002</v>
      </c>
    </row>
    <row r="13" spans="1:50" s="50" customFormat="1" x14ac:dyDescent="0.2">
      <c r="A13" s="124" t="s">
        <v>6</v>
      </c>
      <c r="B13" s="33" t="s">
        <v>7</v>
      </c>
      <c r="C13" s="118">
        <v>5</v>
      </c>
      <c r="D13" s="118">
        <f t="shared" si="0"/>
        <v>218.4</v>
      </c>
      <c r="E13" s="125">
        <f>RCFs!C$43</f>
        <v>43.679000000000002</v>
      </c>
      <c r="F13" s="126">
        <v>99.1</v>
      </c>
      <c r="G13" s="117">
        <f t="shared" si="6"/>
        <v>19.82</v>
      </c>
      <c r="H13" s="126">
        <f t="shared" si="7"/>
        <v>101.9</v>
      </c>
      <c r="I13" s="117">
        <f t="shared" si="8"/>
        <v>20.380000000000003</v>
      </c>
      <c r="J13" s="83">
        <f t="shared" si="1"/>
        <v>112.1</v>
      </c>
      <c r="K13" s="83">
        <f t="shared" si="1"/>
        <v>137.6</v>
      </c>
      <c r="L13" s="83">
        <f t="shared" si="1"/>
        <v>152.9</v>
      </c>
      <c r="M13" s="83">
        <f t="shared" si="1"/>
        <v>203.8</v>
      </c>
      <c r="N13" s="83">
        <f t="shared" si="1"/>
        <v>219.1</v>
      </c>
      <c r="O13" s="126">
        <v>100.4</v>
      </c>
      <c r="P13" s="117">
        <f t="shared" si="9"/>
        <v>20.080000000000002</v>
      </c>
      <c r="Q13" s="83">
        <f t="shared" si="10"/>
        <v>130.5</v>
      </c>
      <c r="R13" s="83">
        <f t="shared" si="10"/>
        <v>150.6</v>
      </c>
      <c r="S13" s="126">
        <v>93.2</v>
      </c>
      <c r="T13" s="117">
        <f t="shared" si="11"/>
        <v>18.64</v>
      </c>
      <c r="U13" s="126">
        <f t="shared" si="12"/>
        <v>98.3</v>
      </c>
      <c r="V13" s="117">
        <f t="shared" si="2"/>
        <v>19.66</v>
      </c>
      <c r="W13" s="123">
        <f t="shared" si="13"/>
        <v>108.1</v>
      </c>
      <c r="X13" s="123">
        <f t="shared" si="3"/>
        <v>134.6</v>
      </c>
      <c r="Y13" s="123">
        <f t="shared" si="3"/>
        <v>159.19999999999999</v>
      </c>
      <c r="Z13" s="123">
        <f t="shared" si="3"/>
        <v>144.5</v>
      </c>
      <c r="AA13" s="123">
        <f t="shared" si="3"/>
        <v>213.3</v>
      </c>
      <c r="AB13" s="123">
        <f t="shared" si="3"/>
        <v>294.89999999999998</v>
      </c>
      <c r="AC13" s="118">
        <v>100.2</v>
      </c>
      <c r="AD13" s="125">
        <f t="shared" si="14"/>
        <v>20.04</v>
      </c>
      <c r="AE13" s="123">
        <f t="shared" si="4"/>
        <v>165.3</v>
      </c>
      <c r="AF13" s="123">
        <f t="shared" si="4"/>
        <v>210.4</v>
      </c>
      <c r="AG13" s="123">
        <f t="shared" si="4"/>
        <v>300.60000000000002</v>
      </c>
      <c r="AH13" s="127">
        <v>100.7</v>
      </c>
      <c r="AI13" s="125">
        <f t="shared" si="15"/>
        <v>20.14</v>
      </c>
      <c r="AJ13" s="127"/>
      <c r="AK13" s="125">
        <f t="shared" si="15"/>
        <v>0</v>
      </c>
      <c r="AL13" s="240">
        <f t="shared" si="5"/>
        <v>103.5</v>
      </c>
      <c r="AM13" s="117">
        <f>RCFs!I$33</f>
        <v>20.709</v>
      </c>
      <c r="AN13" s="123">
        <f t="shared" si="16"/>
        <v>155.19999999999999</v>
      </c>
      <c r="AO13" s="118">
        <v>104.8</v>
      </c>
      <c r="AP13" s="125">
        <f t="shared" ref="AP13" si="22">AO13/$C13</f>
        <v>20.96</v>
      </c>
      <c r="AQ13" s="123">
        <f t="shared" si="18"/>
        <v>125.7</v>
      </c>
      <c r="AR13" s="123">
        <f t="shared" si="18"/>
        <v>141.4</v>
      </c>
      <c r="AS13" s="118">
        <v>105.9</v>
      </c>
      <c r="AT13" s="125">
        <f t="shared" ref="AT13" si="23">AS13/$C13</f>
        <v>21.18</v>
      </c>
      <c r="AU13" s="118">
        <v>103.7</v>
      </c>
      <c r="AV13" s="125">
        <f t="shared" ref="AV13" si="24">AU13/$C13</f>
        <v>20.740000000000002</v>
      </c>
      <c r="AW13" s="240">
        <f>ROUNDDOWN($C13*AX13,1)</f>
        <v>102.3</v>
      </c>
      <c r="AX13" s="125">
        <f>RCFs!I$41</f>
        <v>20.478000000000002</v>
      </c>
    </row>
    <row r="14" spans="1:50" s="50" customFormat="1" x14ac:dyDescent="0.2">
      <c r="A14" s="124" t="s">
        <v>8</v>
      </c>
      <c r="B14" s="33" t="s">
        <v>9</v>
      </c>
      <c r="C14" s="118">
        <v>6</v>
      </c>
      <c r="D14" s="118">
        <f t="shared" si="0"/>
        <v>262.10000000000002</v>
      </c>
      <c r="E14" s="125">
        <f>RCFs!C$43</f>
        <v>43.679000000000002</v>
      </c>
      <c r="F14" s="126">
        <v>118.8</v>
      </c>
      <c r="G14" s="117">
        <f t="shared" si="6"/>
        <v>19.8</v>
      </c>
      <c r="H14" s="126">
        <f t="shared" si="7"/>
        <v>122.2</v>
      </c>
      <c r="I14" s="117">
        <f t="shared" si="8"/>
        <v>20.366666666666667</v>
      </c>
      <c r="J14" s="83">
        <f t="shared" si="1"/>
        <v>134.4</v>
      </c>
      <c r="K14" s="83">
        <f t="shared" si="1"/>
        <v>165</v>
      </c>
      <c r="L14" s="83">
        <f t="shared" si="1"/>
        <v>183.3</v>
      </c>
      <c r="M14" s="83">
        <f t="shared" si="1"/>
        <v>244.4</v>
      </c>
      <c r="N14" s="83">
        <f t="shared" si="1"/>
        <v>262.7</v>
      </c>
      <c r="O14" s="239">
        <f>$C14*P$11</f>
        <v>120.20000000000002</v>
      </c>
      <c r="P14" s="117">
        <f t="shared" si="9"/>
        <v>20.033333333333335</v>
      </c>
      <c r="Q14" s="83">
        <f t="shared" si="10"/>
        <v>156.19999999999999</v>
      </c>
      <c r="R14" s="83">
        <f t="shared" si="10"/>
        <v>180.3</v>
      </c>
      <c r="S14" s="126">
        <v>112.1</v>
      </c>
      <c r="T14" s="117">
        <f t="shared" si="11"/>
        <v>18.683333333333334</v>
      </c>
      <c r="U14" s="126">
        <f t="shared" si="12"/>
        <v>118.2</v>
      </c>
      <c r="V14" s="117">
        <f t="shared" si="2"/>
        <v>19.7</v>
      </c>
      <c r="W14" s="123">
        <f t="shared" si="13"/>
        <v>130</v>
      </c>
      <c r="X14" s="123">
        <f t="shared" si="3"/>
        <v>161.9</v>
      </c>
      <c r="Y14" s="123">
        <f t="shared" si="3"/>
        <v>191.4</v>
      </c>
      <c r="Z14" s="123">
        <f t="shared" si="3"/>
        <v>173.7</v>
      </c>
      <c r="AA14" s="123">
        <f t="shared" si="3"/>
        <v>256.39999999999998</v>
      </c>
      <c r="AB14" s="123">
        <f t="shared" si="3"/>
        <v>354.6</v>
      </c>
      <c r="AC14" s="239">
        <f>$C14*AD$11</f>
        <v>119.96</v>
      </c>
      <c r="AD14" s="125">
        <f t="shared" si="14"/>
        <v>19.993333333333332</v>
      </c>
      <c r="AE14" s="123">
        <f t="shared" si="4"/>
        <v>197.9</v>
      </c>
      <c r="AF14" s="123">
        <f t="shared" si="4"/>
        <v>251.9</v>
      </c>
      <c r="AG14" s="123">
        <f t="shared" si="4"/>
        <v>359.9</v>
      </c>
      <c r="AH14" s="127">
        <v>120.8</v>
      </c>
      <c r="AI14" s="125">
        <f t="shared" si="15"/>
        <v>20.133333333333333</v>
      </c>
      <c r="AJ14" s="127"/>
      <c r="AK14" s="125">
        <f t="shared" si="15"/>
        <v>0</v>
      </c>
      <c r="AL14" s="240">
        <f t="shared" si="5"/>
        <v>124.2</v>
      </c>
      <c r="AM14" s="117">
        <f>RCFs!I$33</f>
        <v>20.709</v>
      </c>
      <c r="AN14" s="123">
        <f t="shared" si="16"/>
        <v>186.3</v>
      </c>
      <c r="AO14" s="239">
        <f>$C14*AP$11</f>
        <v>125.84000000000002</v>
      </c>
      <c r="AP14" s="125">
        <f t="shared" ref="AP14" si="25">AO14/$C14</f>
        <v>20.973333333333336</v>
      </c>
      <c r="AQ14" s="123">
        <f t="shared" si="18"/>
        <v>151</v>
      </c>
      <c r="AR14" s="123">
        <f t="shared" si="18"/>
        <v>169.8</v>
      </c>
      <c r="AS14" s="118">
        <v>127.2</v>
      </c>
      <c r="AT14" s="125">
        <f t="shared" ref="AT14" si="26">AS14/$C14</f>
        <v>21.2</v>
      </c>
      <c r="AU14" s="118">
        <v>124.49</v>
      </c>
      <c r="AV14" s="125">
        <f t="shared" ref="AV14" si="27">AU14/$C14</f>
        <v>20.748333333333331</v>
      </c>
      <c r="AW14" s="240">
        <f>ROUNDDOWN($C14*AX14,1)</f>
        <v>122.8</v>
      </c>
      <c r="AX14" s="125">
        <f>RCFs!I$41</f>
        <v>20.478000000000002</v>
      </c>
    </row>
    <row r="15" spans="1:50" s="50" customFormat="1" x14ac:dyDescent="0.2">
      <c r="A15" s="124" t="s">
        <v>10</v>
      </c>
      <c r="B15" s="33" t="s">
        <v>11</v>
      </c>
      <c r="C15" s="118">
        <v>8</v>
      </c>
      <c r="D15" s="118">
        <f t="shared" si="0"/>
        <v>349.4</v>
      </c>
      <c r="E15" s="125">
        <f>RCFs!C$43</f>
        <v>43.679000000000002</v>
      </c>
      <c r="F15" s="126">
        <v>158.30000000000001</v>
      </c>
      <c r="G15" s="117">
        <f t="shared" si="6"/>
        <v>19.787500000000001</v>
      </c>
      <c r="H15" s="126">
        <f t="shared" si="7"/>
        <v>162.9</v>
      </c>
      <c r="I15" s="117">
        <f t="shared" si="8"/>
        <v>20.362500000000001</v>
      </c>
      <c r="J15" s="83">
        <f t="shared" si="1"/>
        <v>179.2</v>
      </c>
      <c r="K15" s="83">
        <f t="shared" si="1"/>
        <v>219.9</v>
      </c>
      <c r="L15" s="83">
        <f t="shared" si="1"/>
        <v>244.4</v>
      </c>
      <c r="M15" s="83">
        <f t="shared" si="1"/>
        <v>325.8</v>
      </c>
      <c r="N15" s="83">
        <f t="shared" si="1"/>
        <v>350.2</v>
      </c>
      <c r="O15" s="239">
        <f>$C15*P$11</f>
        <v>160.26666666666668</v>
      </c>
      <c r="P15" s="117">
        <f t="shared" si="9"/>
        <v>20.033333333333335</v>
      </c>
      <c r="Q15" s="83">
        <f t="shared" si="10"/>
        <v>208.3</v>
      </c>
      <c r="R15" s="83">
        <f t="shared" si="10"/>
        <v>240.4</v>
      </c>
      <c r="S15" s="126">
        <v>149.4</v>
      </c>
      <c r="T15" s="117">
        <f t="shared" si="11"/>
        <v>18.675000000000001</v>
      </c>
      <c r="U15" s="126">
        <f t="shared" si="12"/>
        <v>157.6</v>
      </c>
      <c r="V15" s="117">
        <f t="shared" si="2"/>
        <v>19.7</v>
      </c>
      <c r="W15" s="123">
        <f t="shared" si="13"/>
        <v>173.3</v>
      </c>
      <c r="X15" s="123">
        <f t="shared" si="3"/>
        <v>215.9</v>
      </c>
      <c r="Y15" s="123">
        <f t="shared" si="3"/>
        <v>255.3</v>
      </c>
      <c r="Z15" s="123">
        <f t="shared" si="3"/>
        <v>231.6</v>
      </c>
      <c r="AA15" s="123">
        <f t="shared" si="3"/>
        <v>341.9</v>
      </c>
      <c r="AB15" s="123">
        <f t="shared" si="3"/>
        <v>472.8</v>
      </c>
      <c r="AC15" s="239">
        <f>$C15*AD$11</f>
        <v>159.94666666666666</v>
      </c>
      <c r="AD15" s="125">
        <f t="shared" si="14"/>
        <v>19.993333333333332</v>
      </c>
      <c r="AE15" s="123">
        <f t="shared" si="4"/>
        <v>263.89999999999998</v>
      </c>
      <c r="AF15" s="123">
        <f t="shared" si="4"/>
        <v>335.9</v>
      </c>
      <c r="AG15" s="123">
        <f t="shared" si="4"/>
        <v>479.8</v>
      </c>
      <c r="AH15" s="127">
        <v>161.1</v>
      </c>
      <c r="AI15" s="125">
        <f t="shared" si="15"/>
        <v>20.137499999999999</v>
      </c>
      <c r="AJ15" s="127"/>
      <c r="AK15" s="125">
        <f t="shared" si="15"/>
        <v>0</v>
      </c>
      <c r="AL15" s="240">
        <f t="shared" si="5"/>
        <v>165.6</v>
      </c>
      <c r="AM15" s="117">
        <f>RCFs!I$33</f>
        <v>20.709</v>
      </c>
      <c r="AN15" s="123">
        <f t="shared" si="16"/>
        <v>248.4</v>
      </c>
      <c r="AO15" s="239">
        <f>$C15*AP$11</f>
        <v>167.78666666666669</v>
      </c>
      <c r="AP15" s="125">
        <f t="shared" ref="AP15" si="28">AO15/$C15</f>
        <v>20.973333333333336</v>
      </c>
      <c r="AQ15" s="123">
        <f t="shared" si="18"/>
        <v>201.3</v>
      </c>
      <c r="AR15" s="123">
        <f t="shared" si="18"/>
        <v>226.5</v>
      </c>
      <c r="AS15" s="118">
        <v>169.3</v>
      </c>
      <c r="AT15" s="125">
        <f t="shared" ref="AT15" si="29">AS15/$C15</f>
        <v>21.162500000000001</v>
      </c>
      <c r="AU15" s="118">
        <v>168.99</v>
      </c>
      <c r="AV15" s="125">
        <f t="shared" ref="AV15" si="30">AU15/$C15</f>
        <v>21.123750000000001</v>
      </c>
      <c r="AW15" s="118">
        <v>163.69999999999999</v>
      </c>
      <c r="AX15" s="125">
        <f t="shared" ref="AX15" si="31">AW15/$C15</f>
        <v>20.462499999999999</v>
      </c>
    </row>
    <row r="16" spans="1:50" s="50" customFormat="1" x14ac:dyDescent="0.2">
      <c r="A16" s="124" t="s">
        <v>12</v>
      </c>
      <c r="B16" s="33" t="s">
        <v>13</v>
      </c>
      <c r="C16" s="118">
        <v>14</v>
      </c>
      <c r="D16" s="118">
        <f t="shared" si="0"/>
        <v>611.5</v>
      </c>
      <c r="E16" s="125">
        <f>RCFs!C$43</f>
        <v>43.679000000000002</v>
      </c>
      <c r="F16" s="126">
        <v>272.2</v>
      </c>
      <c r="G16" s="117">
        <f t="shared" si="6"/>
        <v>19.442857142857143</v>
      </c>
      <c r="H16" s="126">
        <f t="shared" si="7"/>
        <v>280.10000000000002</v>
      </c>
      <c r="I16" s="117">
        <f t="shared" si="8"/>
        <v>20.00714285714286</v>
      </c>
      <c r="J16" s="83">
        <f t="shared" si="1"/>
        <v>308.10000000000002</v>
      </c>
      <c r="K16" s="83">
        <f t="shared" si="1"/>
        <v>378.1</v>
      </c>
      <c r="L16" s="83">
        <f t="shared" si="1"/>
        <v>420.2</v>
      </c>
      <c r="M16" s="83">
        <f t="shared" si="1"/>
        <v>560.20000000000005</v>
      </c>
      <c r="N16" s="83">
        <f t="shared" si="1"/>
        <v>602.20000000000005</v>
      </c>
      <c r="O16" s="239">
        <f>$C16*P$11</f>
        <v>280.4666666666667</v>
      </c>
      <c r="P16" s="117">
        <f t="shared" si="9"/>
        <v>20.033333333333335</v>
      </c>
      <c r="Q16" s="83">
        <f t="shared" si="10"/>
        <v>364.6</v>
      </c>
      <c r="R16" s="83">
        <f t="shared" si="10"/>
        <v>420.7</v>
      </c>
      <c r="S16" s="126">
        <v>261.60000000000002</v>
      </c>
      <c r="T16" s="117">
        <f t="shared" si="11"/>
        <v>18.685714285714287</v>
      </c>
      <c r="U16" s="126">
        <f t="shared" si="12"/>
        <v>275.89999999999998</v>
      </c>
      <c r="V16" s="117">
        <f t="shared" si="2"/>
        <v>19.707142857142856</v>
      </c>
      <c r="W16" s="123">
        <f t="shared" si="13"/>
        <v>303.39999999999998</v>
      </c>
      <c r="X16" s="123">
        <f t="shared" si="3"/>
        <v>377.9</v>
      </c>
      <c r="Y16" s="123">
        <f t="shared" si="3"/>
        <v>446.9</v>
      </c>
      <c r="Z16" s="123">
        <f t="shared" si="3"/>
        <v>405.5</v>
      </c>
      <c r="AA16" s="123">
        <f t="shared" si="3"/>
        <v>598.70000000000005</v>
      </c>
      <c r="AB16" s="123">
        <f t="shared" si="3"/>
        <v>827.7</v>
      </c>
      <c r="AC16" s="239">
        <f>$C16*AD$11</f>
        <v>279.90666666666664</v>
      </c>
      <c r="AD16" s="125">
        <f t="shared" si="14"/>
        <v>19.993333333333332</v>
      </c>
      <c r="AE16" s="123">
        <f t="shared" si="4"/>
        <v>461.8</v>
      </c>
      <c r="AF16" s="123">
        <f t="shared" si="4"/>
        <v>587.79999999999995</v>
      </c>
      <c r="AG16" s="123">
        <f t="shared" si="4"/>
        <v>839.7</v>
      </c>
      <c r="AH16" s="127">
        <v>281.7</v>
      </c>
      <c r="AI16" s="125">
        <f t="shared" si="15"/>
        <v>20.12142857142857</v>
      </c>
      <c r="AJ16" s="127"/>
      <c r="AK16" s="125">
        <f t="shared" si="15"/>
        <v>0</v>
      </c>
      <c r="AL16" s="240">
        <f t="shared" si="5"/>
        <v>289.89999999999998</v>
      </c>
      <c r="AM16" s="117">
        <f>RCFs!I$33</f>
        <v>20.709</v>
      </c>
      <c r="AN16" s="123">
        <f t="shared" si="16"/>
        <v>434.8</v>
      </c>
      <c r="AO16" s="239">
        <f>$C16*AP$11</f>
        <v>293.62666666666672</v>
      </c>
      <c r="AP16" s="125">
        <f t="shared" ref="AP16" si="32">AO16/$C16</f>
        <v>20.973333333333336</v>
      </c>
      <c r="AQ16" s="123">
        <f t="shared" si="18"/>
        <v>352.3</v>
      </c>
      <c r="AR16" s="123">
        <f t="shared" si="18"/>
        <v>396.3</v>
      </c>
      <c r="AS16" s="118">
        <v>296.39999999999998</v>
      </c>
      <c r="AT16" s="125">
        <f t="shared" ref="AT16" si="33">AS16/$C16</f>
        <v>21.171428571428571</v>
      </c>
      <c r="AU16" s="118">
        <v>290.49</v>
      </c>
      <c r="AV16" s="125">
        <f t="shared" ref="AV16" si="34">AU16/$C16</f>
        <v>20.749285714285715</v>
      </c>
      <c r="AW16" s="240">
        <f>ROUNDDOWN($C16*AX16,1)</f>
        <v>286.60000000000002</v>
      </c>
      <c r="AX16" s="125">
        <f>RCFs!I$41</f>
        <v>20.478000000000002</v>
      </c>
    </row>
    <row r="17" spans="1:50" s="50" customFormat="1" x14ac:dyDescent="0.2">
      <c r="A17" s="124" t="s">
        <v>19</v>
      </c>
      <c r="B17" s="33" t="s">
        <v>25</v>
      </c>
      <c r="C17" s="118">
        <v>0</v>
      </c>
      <c r="D17" s="118">
        <f t="shared" si="0"/>
        <v>0</v>
      </c>
      <c r="E17" s="125">
        <v>0</v>
      </c>
      <c r="F17" s="126">
        <v>0</v>
      </c>
      <c r="G17" s="117">
        <v>0</v>
      </c>
      <c r="H17" s="126">
        <f t="shared" si="7"/>
        <v>0</v>
      </c>
      <c r="I17" s="117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126">
        <v>0</v>
      </c>
      <c r="P17" s="117">
        <v>0</v>
      </c>
      <c r="Q17" s="83">
        <f t="shared" si="10"/>
        <v>0</v>
      </c>
      <c r="R17" s="83">
        <f t="shared" si="10"/>
        <v>0</v>
      </c>
      <c r="S17" s="126">
        <v>0</v>
      </c>
      <c r="T17" s="117">
        <v>0</v>
      </c>
      <c r="U17" s="126">
        <f t="shared" si="12"/>
        <v>0</v>
      </c>
      <c r="V17" s="117">
        <v>0</v>
      </c>
      <c r="W17" s="123">
        <f t="shared" si="13"/>
        <v>0</v>
      </c>
      <c r="X17" s="123">
        <f t="shared" si="3"/>
        <v>0</v>
      </c>
      <c r="Y17" s="123">
        <f t="shared" si="3"/>
        <v>0</v>
      </c>
      <c r="Z17" s="123">
        <f t="shared" si="3"/>
        <v>0</v>
      </c>
      <c r="AA17" s="123">
        <f t="shared" si="3"/>
        <v>0</v>
      </c>
      <c r="AB17" s="123">
        <f t="shared" si="3"/>
        <v>0</v>
      </c>
      <c r="AC17" s="118">
        <v>0</v>
      </c>
      <c r="AD17" s="125">
        <v>0</v>
      </c>
      <c r="AE17" s="123">
        <f t="shared" si="4"/>
        <v>0</v>
      </c>
      <c r="AF17" s="123">
        <f t="shared" si="4"/>
        <v>0</v>
      </c>
      <c r="AG17" s="123">
        <f t="shared" si="4"/>
        <v>0</v>
      </c>
      <c r="AH17" s="127">
        <v>0</v>
      </c>
      <c r="AI17" s="125">
        <v>0</v>
      </c>
      <c r="AJ17" s="127"/>
      <c r="AK17" s="125">
        <v>0</v>
      </c>
      <c r="AL17" s="240">
        <f t="shared" si="5"/>
        <v>0</v>
      </c>
      <c r="AM17" s="117">
        <v>0</v>
      </c>
      <c r="AN17" s="123">
        <f t="shared" si="16"/>
        <v>0</v>
      </c>
      <c r="AO17" s="118">
        <v>0</v>
      </c>
      <c r="AP17" s="125">
        <v>0</v>
      </c>
      <c r="AQ17" s="123">
        <f t="shared" si="18"/>
        <v>0</v>
      </c>
      <c r="AR17" s="123">
        <f t="shared" si="18"/>
        <v>0</v>
      </c>
      <c r="AS17" s="118">
        <v>0</v>
      </c>
      <c r="AT17" s="125">
        <v>0</v>
      </c>
      <c r="AU17" s="118">
        <v>0</v>
      </c>
      <c r="AV17" s="125">
        <v>0</v>
      </c>
      <c r="AW17" s="240">
        <f>ROUNDDOWN($C17*AX17,1)</f>
        <v>0</v>
      </c>
      <c r="AX17" s="125">
        <v>0</v>
      </c>
    </row>
    <row r="18" spans="1:50" s="50" customFormat="1" x14ac:dyDescent="0.2">
      <c r="A18" s="124" t="s">
        <v>20</v>
      </c>
      <c r="B18" s="33" t="s">
        <v>26</v>
      </c>
      <c r="C18" s="118">
        <v>0</v>
      </c>
      <c r="D18" s="118">
        <f t="shared" si="0"/>
        <v>0</v>
      </c>
      <c r="E18" s="125">
        <v>0</v>
      </c>
      <c r="F18" s="126">
        <v>0</v>
      </c>
      <c r="G18" s="117">
        <v>0</v>
      </c>
      <c r="H18" s="126">
        <f t="shared" si="7"/>
        <v>0</v>
      </c>
      <c r="I18" s="117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126">
        <v>0</v>
      </c>
      <c r="P18" s="117">
        <v>0</v>
      </c>
      <c r="Q18" s="83">
        <f t="shared" si="10"/>
        <v>0</v>
      </c>
      <c r="R18" s="83">
        <f t="shared" si="10"/>
        <v>0</v>
      </c>
      <c r="S18" s="126">
        <v>0</v>
      </c>
      <c r="T18" s="117">
        <v>0</v>
      </c>
      <c r="U18" s="126">
        <f t="shared" si="12"/>
        <v>0</v>
      </c>
      <c r="V18" s="117">
        <v>0</v>
      </c>
      <c r="W18" s="123">
        <f t="shared" si="13"/>
        <v>0</v>
      </c>
      <c r="X18" s="123">
        <f t="shared" si="3"/>
        <v>0</v>
      </c>
      <c r="Y18" s="123">
        <f t="shared" si="3"/>
        <v>0</v>
      </c>
      <c r="Z18" s="123">
        <f t="shared" si="3"/>
        <v>0</v>
      </c>
      <c r="AA18" s="123">
        <f t="shared" si="3"/>
        <v>0</v>
      </c>
      <c r="AB18" s="123">
        <f t="shared" si="3"/>
        <v>0</v>
      </c>
      <c r="AC18" s="118">
        <v>0</v>
      </c>
      <c r="AD18" s="125">
        <v>0</v>
      </c>
      <c r="AE18" s="123">
        <f t="shared" si="4"/>
        <v>0</v>
      </c>
      <c r="AF18" s="123">
        <f t="shared" si="4"/>
        <v>0</v>
      </c>
      <c r="AG18" s="123">
        <f t="shared" si="4"/>
        <v>0</v>
      </c>
      <c r="AH18" s="127">
        <v>0</v>
      </c>
      <c r="AI18" s="125">
        <v>0</v>
      </c>
      <c r="AJ18" s="127"/>
      <c r="AK18" s="125">
        <v>0</v>
      </c>
      <c r="AL18" s="240">
        <f t="shared" si="5"/>
        <v>0</v>
      </c>
      <c r="AM18" s="117">
        <v>0</v>
      </c>
      <c r="AN18" s="123">
        <f t="shared" si="16"/>
        <v>0</v>
      </c>
      <c r="AO18" s="118">
        <v>0</v>
      </c>
      <c r="AP18" s="125">
        <v>0</v>
      </c>
      <c r="AQ18" s="123">
        <f t="shared" si="18"/>
        <v>0</v>
      </c>
      <c r="AR18" s="123">
        <f t="shared" si="18"/>
        <v>0</v>
      </c>
      <c r="AS18" s="118">
        <v>0</v>
      </c>
      <c r="AT18" s="125">
        <v>0</v>
      </c>
      <c r="AU18" s="118">
        <v>0</v>
      </c>
      <c r="AV18" s="125">
        <v>0</v>
      </c>
      <c r="AW18" s="240">
        <f>ROUNDDOWN($C18*AX18,1)</f>
        <v>0</v>
      </c>
      <c r="AX18" s="125">
        <v>0</v>
      </c>
    </row>
    <row r="19" spans="1:50" s="50" customFormat="1" x14ac:dyDescent="0.2">
      <c r="A19" s="124" t="s">
        <v>21</v>
      </c>
      <c r="B19" s="33" t="s">
        <v>98</v>
      </c>
      <c r="C19" s="118">
        <v>15</v>
      </c>
      <c r="D19" s="118">
        <f t="shared" si="0"/>
        <v>655.20000000000005</v>
      </c>
      <c r="E19" s="125">
        <f>RCFs!C$43</f>
        <v>43.679000000000002</v>
      </c>
      <c r="F19" s="126">
        <v>336.6</v>
      </c>
      <c r="G19" s="117">
        <f t="shared" ref="G19:G25" si="35">F19/C19</f>
        <v>22.44</v>
      </c>
      <c r="H19" s="126">
        <f t="shared" si="7"/>
        <v>346.4</v>
      </c>
      <c r="I19" s="117">
        <f t="shared" si="8"/>
        <v>23.09333333333333</v>
      </c>
      <c r="J19" s="83">
        <f t="shared" ref="J19:N25" si="36">ROUND($C19*$I19*J$6,1)</f>
        <v>381</v>
      </c>
      <c r="K19" s="83">
        <f t="shared" si="36"/>
        <v>467.6</v>
      </c>
      <c r="L19" s="83">
        <f t="shared" si="36"/>
        <v>519.6</v>
      </c>
      <c r="M19" s="83">
        <f t="shared" si="36"/>
        <v>692.8</v>
      </c>
      <c r="N19" s="83">
        <f t="shared" si="36"/>
        <v>744.8</v>
      </c>
      <c r="O19" s="126">
        <v>340.7</v>
      </c>
      <c r="P19" s="117">
        <f t="shared" si="9"/>
        <v>22.713333333333331</v>
      </c>
      <c r="Q19" s="83">
        <f t="shared" si="10"/>
        <v>442.9</v>
      </c>
      <c r="R19" s="83">
        <f t="shared" si="10"/>
        <v>511</v>
      </c>
      <c r="S19" s="126">
        <v>317.8</v>
      </c>
      <c r="T19" s="117">
        <f t="shared" si="11"/>
        <v>21.186666666666667</v>
      </c>
      <c r="U19" s="126">
        <f t="shared" si="12"/>
        <v>335.2</v>
      </c>
      <c r="V19" s="117">
        <f t="shared" ref="V19:V25" si="37">U19/C19</f>
        <v>22.346666666666668</v>
      </c>
      <c r="W19" s="123">
        <f t="shared" si="13"/>
        <v>368.7</v>
      </c>
      <c r="X19" s="123">
        <f t="shared" si="3"/>
        <v>459.2</v>
      </c>
      <c r="Y19" s="123">
        <f t="shared" si="3"/>
        <v>543</v>
      </c>
      <c r="Z19" s="123">
        <f t="shared" si="3"/>
        <v>492.7</v>
      </c>
      <c r="AA19" s="123">
        <f t="shared" si="3"/>
        <v>727.3</v>
      </c>
      <c r="AB19" s="123">
        <f t="shared" si="3"/>
        <v>1005.6</v>
      </c>
      <c r="AC19" s="118">
        <v>340.1</v>
      </c>
      <c r="AD19" s="125">
        <f t="shared" si="14"/>
        <v>22.673333333333336</v>
      </c>
      <c r="AE19" s="123">
        <f t="shared" si="4"/>
        <v>561.20000000000005</v>
      </c>
      <c r="AF19" s="123">
        <f t="shared" si="4"/>
        <v>714.2</v>
      </c>
      <c r="AG19" s="123">
        <f t="shared" si="4"/>
        <v>1020.3</v>
      </c>
      <c r="AH19" s="127">
        <v>333.5</v>
      </c>
      <c r="AI19" s="125">
        <f t="shared" si="15"/>
        <v>22.233333333333334</v>
      </c>
      <c r="AJ19" s="127"/>
      <c r="AK19" s="125">
        <f t="shared" si="15"/>
        <v>0</v>
      </c>
      <c r="AL19" s="240">
        <f t="shared" si="5"/>
        <v>310.60000000000002</v>
      </c>
      <c r="AM19" s="117">
        <f>RCFs!I$33</f>
        <v>20.709</v>
      </c>
      <c r="AN19" s="123">
        <f t="shared" si="16"/>
        <v>465.9</v>
      </c>
      <c r="AO19" s="118">
        <v>356.9</v>
      </c>
      <c r="AP19" s="125">
        <f t="shared" ref="AP19" si="38">AO19/$C19</f>
        <v>23.793333333333333</v>
      </c>
      <c r="AQ19" s="123">
        <f t="shared" si="18"/>
        <v>428.2</v>
      </c>
      <c r="AR19" s="123">
        <f t="shared" si="18"/>
        <v>481.8</v>
      </c>
      <c r="AS19" s="118">
        <v>359.9</v>
      </c>
      <c r="AT19" s="125">
        <f t="shared" ref="AT19" si="39">AS19/$C19</f>
        <v>23.993333333333332</v>
      </c>
      <c r="AU19" s="118">
        <v>348.9</v>
      </c>
      <c r="AV19" s="125">
        <f t="shared" ref="AV19" si="40">AU19/$C19</f>
        <v>23.259999999999998</v>
      </c>
      <c r="AW19" s="118">
        <v>532.4</v>
      </c>
      <c r="AX19" s="125">
        <f t="shared" ref="AX19" si="41">AW19/$C19</f>
        <v>35.493333333333332</v>
      </c>
    </row>
    <row r="20" spans="1:50" s="50" customFormat="1" x14ac:dyDescent="0.2">
      <c r="A20" s="124" t="s">
        <v>22</v>
      </c>
      <c r="B20" s="33" t="s">
        <v>98</v>
      </c>
      <c r="C20" s="118">
        <v>30</v>
      </c>
      <c r="D20" s="118">
        <f t="shared" si="0"/>
        <v>1310.4000000000001</v>
      </c>
      <c r="E20" s="125">
        <f>RCFs!C$43</f>
        <v>43.679000000000002</v>
      </c>
      <c r="F20" s="126">
        <v>336.6</v>
      </c>
      <c r="G20" s="117">
        <f t="shared" si="35"/>
        <v>11.22</v>
      </c>
      <c r="H20" s="126">
        <f t="shared" si="7"/>
        <v>346.4</v>
      </c>
      <c r="I20" s="117">
        <f t="shared" si="8"/>
        <v>11.546666666666665</v>
      </c>
      <c r="J20" s="83">
        <f t="shared" si="36"/>
        <v>381</v>
      </c>
      <c r="K20" s="83">
        <f t="shared" si="36"/>
        <v>467.6</v>
      </c>
      <c r="L20" s="83">
        <f t="shared" si="36"/>
        <v>519.6</v>
      </c>
      <c r="M20" s="83">
        <f t="shared" si="36"/>
        <v>692.8</v>
      </c>
      <c r="N20" s="83">
        <f t="shared" si="36"/>
        <v>744.8</v>
      </c>
      <c r="O20" s="126">
        <v>340.7</v>
      </c>
      <c r="P20" s="117">
        <f t="shared" si="9"/>
        <v>11.356666666666666</v>
      </c>
      <c r="Q20" s="83">
        <f t="shared" si="10"/>
        <v>442.9</v>
      </c>
      <c r="R20" s="83">
        <f t="shared" si="10"/>
        <v>511</v>
      </c>
      <c r="S20" s="126">
        <v>317.8</v>
      </c>
      <c r="T20" s="117">
        <f t="shared" si="11"/>
        <v>10.593333333333334</v>
      </c>
      <c r="U20" s="126">
        <f t="shared" si="12"/>
        <v>335.2</v>
      </c>
      <c r="V20" s="117">
        <f t="shared" si="37"/>
        <v>11.173333333333334</v>
      </c>
      <c r="W20" s="123">
        <f t="shared" si="13"/>
        <v>368.7</v>
      </c>
      <c r="X20" s="123">
        <f t="shared" si="3"/>
        <v>459.2</v>
      </c>
      <c r="Y20" s="123">
        <f t="shared" si="3"/>
        <v>543</v>
      </c>
      <c r="Z20" s="123">
        <f t="shared" si="3"/>
        <v>492.7</v>
      </c>
      <c r="AA20" s="123">
        <f t="shared" si="3"/>
        <v>727.3</v>
      </c>
      <c r="AB20" s="123">
        <f t="shared" si="3"/>
        <v>1005.6</v>
      </c>
      <c r="AC20" s="118">
        <v>340.1</v>
      </c>
      <c r="AD20" s="125">
        <f t="shared" si="14"/>
        <v>11.336666666666668</v>
      </c>
      <c r="AE20" s="123">
        <f t="shared" si="4"/>
        <v>561.20000000000005</v>
      </c>
      <c r="AF20" s="123">
        <f t="shared" si="4"/>
        <v>714.2</v>
      </c>
      <c r="AG20" s="123">
        <f t="shared" si="4"/>
        <v>1020.3</v>
      </c>
      <c r="AH20" s="127">
        <v>333.5</v>
      </c>
      <c r="AI20" s="125">
        <f t="shared" si="15"/>
        <v>11.116666666666667</v>
      </c>
      <c r="AJ20" s="127"/>
      <c r="AK20" s="125">
        <f t="shared" si="15"/>
        <v>0</v>
      </c>
      <c r="AL20" s="240">
        <f t="shared" si="5"/>
        <v>621.20000000000005</v>
      </c>
      <c r="AM20" s="117">
        <f>RCFs!I$33</f>
        <v>20.709</v>
      </c>
      <c r="AN20" s="123">
        <f t="shared" si="16"/>
        <v>931.8</v>
      </c>
      <c r="AO20" s="118">
        <v>356.9</v>
      </c>
      <c r="AP20" s="125">
        <f t="shared" ref="AP20" si="42">AO20/$C20</f>
        <v>11.896666666666667</v>
      </c>
      <c r="AQ20" s="123">
        <f t="shared" si="18"/>
        <v>428.2</v>
      </c>
      <c r="AR20" s="123">
        <f t="shared" si="18"/>
        <v>481.8</v>
      </c>
      <c r="AS20" s="118">
        <v>359.9</v>
      </c>
      <c r="AT20" s="125">
        <f t="shared" ref="AT20" si="43">AS20/$C20</f>
        <v>11.996666666666666</v>
      </c>
      <c r="AU20" s="118">
        <v>348.9</v>
      </c>
      <c r="AV20" s="125">
        <f t="shared" ref="AV20" si="44">AU20/$C20</f>
        <v>11.629999999999999</v>
      </c>
      <c r="AW20" s="118">
        <v>532.4</v>
      </c>
      <c r="AX20" s="125">
        <f t="shared" ref="AX20" si="45">AW20/$C20</f>
        <v>17.746666666666666</v>
      </c>
    </row>
    <row r="21" spans="1:50" s="50" customFormat="1" x14ac:dyDescent="0.2">
      <c r="A21" s="124" t="s">
        <v>23</v>
      </c>
      <c r="B21" s="33" t="s">
        <v>98</v>
      </c>
      <c r="C21" s="118">
        <v>45</v>
      </c>
      <c r="D21" s="118">
        <f t="shared" si="0"/>
        <v>1965.6</v>
      </c>
      <c r="E21" s="125">
        <f>RCFs!C$43</f>
        <v>43.679000000000002</v>
      </c>
      <c r="F21" s="126">
        <v>336.6</v>
      </c>
      <c r="G21" s="117">
        <f t="shared" si="35"/>
        <v>7.48</v>
      </c>
      <c r="H21" s="126">
        <f t="shared" si="7"/>
        <v>346.4</v>
      </c>
      <c r="I21" s="117">
        <f t="shared" si="8"/>
        <v>7.6977777777777776</v>
      </c>
      <c r="J21" s="83">
        <f t="shared" si="36"/>
        <v>381</v>
      </c>
      <c r="K21" s="83">
        <f t="shared" si="36"/>
        <v>467.6</v>
      </c>
      <c r="L21" s="83">
        <f t="shared" si="36"/>
        <v>519.6</v>
      </c>
      <c r="M21" s="83">
        <f t="shared" si="36"/>
        <v>692.8</v>
      </c>
      <c r="N21" s="83">
        <f t="shared" si="36"/>
        <v>744.8</v>
      </c>
      <c r="O21" s="126">
        <v>340.7</v>
      </c>
      <c r="P21" s="117">
        <f t="shared" si="9"/>
        <v>7.5711111111111107</v>
      </c>
      <c r="Q21" s="83">
        <f t="shared" si="10"/>
        <v>442.9</v>
      </c>
      <c r="R21" s="83">
        <f t="shared" si="10"/>
        <v>511</v>
      </c>
      <c r="S21" s="126">
        <v>317.8</v>
      </c>
      <c r="T21" s="117">
        <f t="shared" si="11"/>
        <v>7.0622222222222222</v>
      </c>
      <c r="U21" s="126">
        <f t="shared" si="12"/>
        <v>335.2</v>
      </c>
      <c r="V21" s="117">
        <f t="shared" si="37"/>
        <v>7.4488888888888889</v>
      </c>
      <c r="W21" s="123">
        <f t="shared" si="13"/>
        <v>368.7</v>
      </c>
      <c r="X21" s="123">
        <f t="shared" si="3"/>
        <v>459.2</v>
      </c>
      <c r="Y21" s="123">
        <f t="shared" si="3"/>
        <v>543</v>
      </c>
      <c r="Z21" s="123">
        <f t="shared" si="3"/>
        <v>492.7</v>
      </c>
      <c r="AA21" s="123">
        <f t="shared" si="3"/>
        <v>727.3</v>
      </c>
      <c r="AB21" s="123">
        <f t="shared" si="3"/>
        <v>1005.6</v>
      </c>
      <c r="AC21" s="118">
        <v>340.1</v>
      </c>
      <c r="AD21" s="125">
        <f t="shared" si="14"/>
        <v>7.5577777777777779</v>
      </c>
      <c r="AE21" s="123">
        <f t="shared" si="4"/>
        <v>561.20000000000005</v>
      </c>
      <c r="AF21" s="123">
        <f t="shared" si="4"/>
        <v>714.2</v>
      </c>
      <c r="AG21" s="123">
        <f t="shared" si="4"/>
        <v>1020.3</v>
      </c>
      <c r="AH21" s="127">
        <v>333.5</v>
      </c>
      <c r="AI21" s="125">
        <f t="shared" si="15"/>
        <v>7.4111111111111114</v>
      </c>
      <c r="AJ21" s="127"/>
      <c r="AK21" s="125">
        <f t="shared" si="15"/>
        <v>0</v>
      </c>
      <c r="AL21" s="240">
        <f t="shared" si="5"/>
        <v>931.9</v>
      </c>
      <c r="AM21" s="117">
        <f>RCFs!I$33</f>
        <v>20.709</v>
      </c>
      <c r="AN21" s="123">
        <f t="shared" si="16"/>
        <v>1397.8</v>
      </c>
      <c r="AO21" s="118">
        <v>356.9</v>
      </c>
      <c r="AP21" s="125">
        <f t="shared" ref="AP21" si="46">AO21/$C21</f>
        <v>7.931111111111111</v>
      </c>
      <c r="AQ21" s="123">
        <f t="shared" si="18"/>
        <v>428.2</v>
      </c>
      <c r="AR21" s="123">
        <f t="shared" si="18"/>
        <v>481.8</v>
      </c>
      <c r="AS21" s="118">
        <v>359.9</v>
      </c>
      <c r="AT21" s="125">
        <f t="shared" ref="AT21" si="47">AS21/$C21</f>
        <v>7.9977777777777774</v>
      </c>
      <c r="AU21" s="118">
        <v>348.9</v>
      </c>
      <c r="AV21" s="125">
        <f t="shared" ref="AV21" si="48">AU21/$C21</f>
        <v>7.753333333333333</v>
      </c>
      <c r="AW21" s="118">
        <v>532.4</v>
      </c>
      <c r="AX21" s="125">
        <f t="shared" ref="AX21" si="49">AW21/$C21</f>
        <v>11.831111111111111</v>
      </c>
    </row>
    <row r="22" spans="1:50" s="50" customFormat="1" x14ac:dyDescent="0.2">
      <c r="A22" s="124" t="s">
        <v>16</v>
      </c>
      <c r="B22" s="33" t="s">
        <v>99</v>
      </c>
      <c r="C22" s="118">
        <v>15</v>
      </c>
      <c r="D22" s="118">
        <f t="shared" si="0"/>
        <v>655.20000000000005</v>
      </c>
      <c r="E22" s="125">
        <f>RCFs!C$43</f>
        <v>43.679000000000002</v>
      </c>
      <c r="F22" s="126">
        <v>336.6</v>
      </c>
      <c r="G22" s="117">
        <f t="shared" si="35"/>
        <v>22.44</v>
      </c>
      <c r="H22" s="126">
        <f t="shared" si="7"/>
        <v>346.4</v>
      </c>
      <c r="I22" s="117">
        <f t="shared" si="8"/>
        <v>23.09333333333333</v>
      </c>
      <c r="J22" s="83">
        <f t="shared" si="36"/>
        <v>381</v>
      </c>
      <c r="K22" s="83">
        <f t="shared" si="36"/>
        <v>467.6</v>
      </c>
      <c r="L22" s="83">
        <f t="shared" si="36"/>
        <v>519.6</v>
      </c>
      <c r="M22" s="83">
        <f t="shared" si="36"/>
        <v>692.8</v>
      </c>
      <c r="N22" s="83">
        <f t="shared" si="36"/>
        <v>744.8</v>
      </c>
      <c r="O22" s="126">
        <v>340.7</v>
      </c>
      <c r="P22" s="117">
        <f t="shared" si="9"/>
        <v>22.713333333333331</v>
      </c>
      <c r="Q22" s="83">
        <f t="shared" si="10"/>
        <v>442.9</v>
      </c>
      <c r="R22" s="83">
        <f t="shared" si="10"/>
        <v>511</v>
      </c>
      <c r="S22" s="126">
        <v>357.6</v>
      </c>
      <c r="T22" s="117">
        <f t="shared" si="11"/>
        <v>23.84</v>
      </c>
      <c r="U22" s="126">
        <f t="shared" si="12"/>
        <v>377.2</v>
      </c>
      <c r="V22" s="117">
        <f t="shared" si="37"/>
        <v>25.146666666666665</v>
      </c>
      <c r="W22" s="123">
        <f t="shared" si="13"/>
        <v>414.9</v>
      </c>
      <c r="X22" s="123">
        <f t="shared" si="3"/>
        <v>516.70000000000005</v>
      </c>
      <c r="Y22" s="123">
        <f t="shared" si="3"/>
        <v>611</v>
      </c>
      <c r="Z22" s="123">
        <f t="shared" si="3"/>
        <v>554.4</v>
      </c>
      <c r="AA22" s="123">
        <f t="shared" si="3"/>
        <v>818.5</v>
      </c>
      <c r="AB22" s="123">
        <f t="shared" si="3"/>
        <v>1131.5999999999999</v>
      </c>
      <c r="AC22" s="118">
        <v>340.1</v>
      </c>
      <c r="AD22" s="125">
        <f t="shared" si="14"/>
        <v>22.673333333333336</v>
      </c>
      <c r="AE22" s="123">
        <f t="shared" si="4"/>
        <v>561.20000000000005</v>
      </c>
      <c r="AF22" s="123">
        <f t="shared" si="4"/>
        <v>714.2</v>
      </c>
      <c r="AG22" s="123">
        <f t="shared" si="4"/>
        <v>1020.3</v>
      </c>
      <c r="AH22" s="127">
        <v>333.5</v>
      </c>
      <c r="AI22" s="125">
        <f t="shared" si="15"/>
        <v>22.233333333333334</v>
      </c>
      <c r="AJ22" s="127"/>
      <c r="AK22" s="125">
        <f t="shared" si="15"/>
        <v>0</v>
      </c>
      <c r="AL22" s="240">
        <f t="shared" si="5"/>
        <v>310.60000000000002</v>
      </c>
      <c r="AM22" s="117">
        <f>RCFs!I$33</f>
        <v>20.709</v>
      </c>
      <c r="AN22" s="123">
        <f t="shared" si="16"/>
        <v>465.9</v>
      </c>
      <c r="AO22" s="118">
        <v>356.9</v>
      </c>
      <c r="AP22" s="125">
        <f t="shared" ref="AP22" si="50">AO22/$C22</f>
        <v>23.793333333333333</v>
      </c>
      <c r="AQ22" s="123">
        <f t="shared" si="18"/>
        <v>428.2</v>
      </c>
      <c r="AR22" s="123">
        <f t="shared" si="18"/>
        <v>481.8</v>
      </c>
      <c r="AS22" s="118">
        <v>417</v>
      </c>
      <c r="AT22" s="125">
        <f t="shared" ref="AT22" si="51">AS22/$C22</f>
        <v>27.8</v>
      </c>
      <c r="AU22" s="118">
        <v>348.9</v>
      </c>
      <c r="AV22" s="125">
        <f t="shared" ref="AV22" si="52">AU22/$C22</f>
        <v>23.259999999999998</v>
      </c>
      <c r="AW22" s="118">
        <v>532.4</v>
      </c>
      <c r="AX22" s="125">
        <f t="shared" ref="AX22" si="53">AW22/$C22</f>
        <v>35.493333333333332</v>
      </c>
    </row>
    <row r="23" spans="1:50" s="50" customFormat="1" x14ac:dyDescent="0.2">
      <c r="A23" s="124" t="s">
        <v>17</v>
      </c>
      <c r="B23" s="33" t="s">
        <v>99</v>
      </c>
      <c r="C23" s="118">
        <v>30</v>
      </c>
      <c r="D23" s="118">
        <f t="shared" si="0"/>
        <v>1310.4000000000001</v>
      </c>
      <c r="E23" s="125">
        <f>RCFs!C$43</f>
        <v>43.679000000000002</v>
      </c>
      <c r="F23" s="126">
        <v>336.6</v>
      </c>
      <c r="G23" s="117">
        <f t="shared" si="35"/>
        <v>11.22</v>
      </c>
      <c r="H23" s="126">
        <f t="shared" si="7"/>
        <v>346.4</v>
      </c>
      <c r="I23" s="117">
        <f t="shared" si="8"/>
        <v>11.546666666666665</v>
      </c>
      <c r="J23" s="83">
        <f t="shared" si="36"/>
        <v>381</v>
      </c>
      <c r="K23" s="83">
        <f t="shared" si="36"/>
        <v>467.6</v>
      </c>
      <c r="L23" s="83">
        <f t="shared" si="36"/>
        <v>519.6</v>
      </c>
      <c r="M23" s="83">
        <f t="shared" si="36"/>
        <v>692.8</v>
      </c>
      <c r="N23" s="83">
        <f t="shared" si="36"/>
        <v>744.8</v>
      </c>
      <c r="O23" s="126">
        <v>340.7</v>
      </c>
      <c r="P23" s="117">
        <f t="shared" si="9"/>
        <v>11.356666666666666</v>
      </c>
      <c r="Q23" s="83">
        <f t="shared" si="10"/>
        <v>442.9</v>
      </c>
      <c r="R23" s="83">
        <f t="shared" si="10"/>
        <v>511</v>
      </c>
      <c r="S23" s="126">
        <v>357.6</v>
      </c>
      <c r="T23" s="117">
        <f t="shared" si="11"/>
        <v>11.92</v>
      </c>
      <c r="U23" s="126">
        <f t="shared" si="12"/>
        <v>377.2</v>
      </c>
      <c r="V23" s="117">
        <f t="shared" si="37"/>
        <v>12.573333333333332</v>
      </c>
      <c r="W23" s="123">
        <f t="shared" si="13"/>
        <v>414.9</v>
      </c>
      <c r="X23" s="123">
        <f t="shared" si="3"/>
        <v>516.70000000000005</v>
      </c>
      <c r="Y23" s="123">
        <f t="shared" si="3"/>
        <v>611</v>
      </c>
      <c r="Z23" s="123">
        <f t="shared" si="3"/>
        <v>554.4</v>
      </c>
      <c r="AA23" s="123">
        <f t="shared" si="3"/>
        <v>818.5</v>
      </c>
      <c r="AB23" s="123">
        <f t="shared" si="3"/>
        <v>1131.5999999999999</v>
      </c>
      <c r="AC23" s="118">
        <v>340.1</v>
      </c>
      <c r="AD23" s="125">
        <f t="shared" si="14"/>
        <v>11.336666666666668</v>
      </c>
      <c r="AE23" s="123">
        <f t="shared" si="4"/>
        <v>561.20000000000005</v>
      </c>
      <c r="AF23" s="123">
        <f t="shared" si="4"/>
        <v>714.2</v>
      </c>
      <c r="AG23" s="123">
        <f t="shared" si="4"/>
        <v>1020.3</v>
      </c>
      <c r="AH23" s="127">
        <v>333.5</v>
      </c>
      <c r="AI23" s="125">
        <f t="shared" si="15"/>
        <v>11.116666666666667</v>
      </c>
      <c r="AJ23" s="127"/>
      <c r="AK23" s="125">
        <f t="shared" si="15"/>
        <v>0</v>
      </c>
      <c r="AL23" s="240">
        <f t="shared" si="5"/>
        <v>621.20000000000005</v>
      </c>
      <c r="AM23" s="117">
        <f>RCFs!I$33</f>
        <v>20.709</v>
      </c>
      <c r="AN23" s="123">
        <f t="shared" si="16"/>
        <v>931.8</v>
      </c>
      <c r="AO23" s="118">
        <v>356.9</v>
      </c>
      <c r="AP23" s="125">
        <f t="shared" ref="AP23" si="54">AO23/$C23</f>
        <v>11.896666666666667</v>
      </c>
      <c r="AQ23" s="123">
        <f t="shared" si="18"/>
        <v>428.2</v>
      </c>
      <c r="AR23" s="123">
        <f t="shared" si="18"/>
        <v>481.8</v>
      </c>
      <c r="AS23" s="118">
        <v>417</v>
      </c>
      <c r="AT23" s="125">
        <f t="shared" ref="AT23" si="55">AS23/$C23</f>
        <v>13.9</v>
      </c>
      <c r="AU23" s="118">
        <v>348.9</v>
      </c>
      <c r="AV23" s="125">
        <f t="shared" ref="AV23" si="56">AU23/$C23</f>
        <v>11.629999999999999</v>
      </c>
      <c r="AW23" s="118">
        <v>532.4</v>
      </c>
      <c r="AX23" s="125">
        <f t="shared" ref="AX23" si="57">AW23/$C23</f>
        <v>17.746666666666666</v>
      </c>
    </row>
    <row r="24" spans="1:50" s="50" customFormat="1" x14ac:dyDescent="0.2">
      <c r="A24" s="124" t="s">
        <v>18</v>
      </c>
      <c r="B24" s="33" t="s">
        <v>99</v>
      </c>
      <c r="C24" s="118">
        <v>45</v>
      </c>
      <c r="D24" s="118">
        <f t="shared" si="0"/>
        <v>1965.6</v>
      </c>
      <c r="E24" s="125">
        <f>RCFs!C$43</f>
        <v>43.679000000000002</v>
      </c>
      <c r="F24" s="126">
        <v>336.6</v>
      </c>
      <c r="G24" s="117">
        <f t="shared" si="35"/>
        <v>7.48</v>
      </c>
      <c r="H24" s="126">
        <f t="shared" si="7"/>
        <v>346.4</v>
      </c>
      <c r="I24" s="117">
        <f t="shared" si="8"/>
        <v>7.6977777777777776</v>
      </c>
      <c r="J24" s="83">
        <f t="shared" si="36"/>
        <v>381</v>
      </c>
      <c r="K24" s="83">
        <f t="shared" si="36"/>
        <v>467.6</v>
      </c>
      <c r="L24" s="83">
        <f t="shared" si="36"/>
        <v>519.6</v>
      </c>
      <c r="M24" s="83">
        <f t="shared" si="36"/>
        <v>692.8</v>
      </c>
      <c r="N24" s="83">
        <f t="shared" si="36"/>
        <v>744.8</v>
      </c>
      <c r="O24" s="126">
        <v>340.7</v>
      </c>
      <c r="P24" s="117">
        <f t="shared" si="9"/>
        <v>7.5711111111111107</v>
      </c>
      <c r="Q24" s="83">
        <f t="shared" si="10"/>
        <v>442.9</v>
      </c>
      <c r="R24" s="83">
        <f t="shared" si="10"/>
        <v>511</v>
      </c>
      <c r="S24" s="126">
        <v>357.6</v>
      </c>
      <c r="T24" s="117">
        <f t="shared" si="11"/>
        <v>7.9466666666666672</v>
      </c>
      <c r="U24" s="126">
        <f t="shared" si="12"/>
        <v>377.2</v>
      </c>
      <c r="V24" s="117">
        <f t="shared" si="37"/>
        <v>8.3822222222222216</v>
      </c>
      <c r="W24" s="123">
        <f t="shared" si="13"/>
        <v>414.9</v>
      </c>
      <c r="X24" s="123">
        <f t="shared" si="3"/>
        <v>516.70000000000005</v>
      </c>
      <c r="Y24" s="123">
        <f t="shared" si="3"/>
        <v>611</v>
      </c>
      <c r="Z24" s="123">
        <f t="shared" si="3"/>
        <v>554.4</v>
      </c>
      <c r="AA24" s="123">
        <f t="shared" si="3"/>
        <v>818.5</v>
      </c>
      <c r="AB24" s="123">
        <f t="shared" si="3"/>
        <v>1131.5999999999999</v>
      </c>
      <c r="AC24" s="118">
        <v>340.1</v>
      </c>
      <c r="AD24" s="125">
        <f t="shared" si="14"/>
        <v>7.5577777777777779</v>
      </c>
      <c r="AE24" s="123">
        <f t="shared" si="4"/>
        <v>561.20000000000005</v>
      </c>
      <c r="AF24" s="123">
        <f t="shared" si="4"/>
        <v>714.2</v>
      </c>
      <c r="AG24" s="123">
        <f t="shared" si="4"/>
        <v>1020.3</v>
      </c>
      <c r="AH24" s="127">
        <v>333.5</v>
      </c>
      <c r="AI24" s="125">
        <f t="shared" si="15"/>
        <v>7.4111111111111114</v>
      </c>
      <c r="AJ24" s="127"/>
      <c r="AK24" s="125">
        <f t="shared" si="15"/>
        <v>0</v>
      </c>
      <c r="AL24" s="240">
        <f t="shared" si="5"/>
        <v>931.9</v>
      </c>
      <c r="AM24" s="117">
        <f>RCFs!I$33</f>
        <v>20.709</v>
      </c>
      <c r="AN24" s="123">
        <f t="shared" si="16"/>
        <v>1397.8</v>
      </c>
      <c r="AO24" s="118">
        <v>356.9</v>
      </c>
      <c r="AP24" s="125">
        <f t="shared" ref="AP24" si="58">AO24/$C24</f>
        <v>7.931111111111111</v>
      </c>
      <c r="AQ24" s="123">
        <f t="shared" si="18"/>
        <v>428.2</v>
      </c>
      <c r="AR24" s="123">
        <f t="shared" si="18"/>
        <v>481.8</v>
      </c>
      <c r="AS24" s="118">
        <v>417</v>
      </c>
      <c r="AT24" s="125">
        <f t="shared" ref="AT24" si="59">AS24/$C24</f>
        <v>9.2666666666666675</v>
      </c>
      <c r="AU24" s="118">
        <v>348.9</v>
      </c>
      <c r="AV24" s="125">
        <f t="shared" ref="AV24" si="60">AU24/$C24</f>
        <v>7.753333333333333</v>
      </c>
      <c r="AW24" s="118">
        <v>532.4</v>
      </c>
      <c r="AX24" s="125">
        <f t="shared" ref="AX24" si="61">AW24/$C24</f>
        <v>11.831111111111111</v>
      </c>
    </row>
    <row r="25" spans="1:50" s="50" customFormat="1" x14ac:dyDescent="0.2">
      <c r="A25" s="124" t="s">
        <v>14</v>
      </c>
      <c r="B25" s="34" t="s">
        <v>15</v>
      </c>
      <c r="C25" s="118">
        <v>21.43</v>
      </c>
      <c r="D25" s="118">
        <f t="shared" si="0"/>
        <v>936</v>
      </c>
      <c r="E25" s="125">
        <f>RCFs!C$43</f>
        <v>43.679000000000002</v>
      </c>
      <c r="F25" s="126">
        <v>424.6</v>
      </c>
      <c r="G25" s="117">
        <f t="shared" si="35"/>
        <v>19.813345776948204</v>
      </c>
      <c r="H25" s="126">
        <f t="shared" si="7"/>
        <v>436.9</v>
      </c>
      <c r="I25" s="117">
        <f t="shared" si="8"/>
        <v>20.387307512832479</v>
      </c>
      <c r="J25" s="83">
        <f t="shared" si="36"/>
        <v>480.6</v>
      </c>
      <c r="K25" s="83">
        <f t="shared" si="36"/>
        <v>589.79999999999995</v>
      </c>
      <c r="L25" s="83">
        <f t="shared" si="36"/>
        <v>655.4</v>
      </c>
      <c r="M25" s="83">
        <f t="shared" si="36"/>
        <v>873.8</v>
      </c>
      <c r="N25" s="83">
        <f t="shared" si="36"/>
        <v>939.3</v>
      </c>
      <c r="O25" s="126">
        <v>429.4</v>
      </c>
      <c r="P25" s="117">
        <f t="shared" si="9"/>
        <v>20.037330844610359</v>
      </c>
      <c r="Q25" s="83">
        <f t="shared" si="10"/>
        <v>558.20000000000005</v>
      </c>
      <c r="R25" s="83">
        <f t="shared" si="10"/>
        <v>644.1</v>
      </c>
      <c r="S25" s="126">
        <v>400.3</v>
      </c>
      <c r="T25" s="117">
        <f t="shared" si="11"/>
        <v>18.679421371908539</v>
      </c>
      <c r="U25" s="123">
        <f>$S$25</f>
        <v>400.3</v>
      </c>
      <c r="V25" s="117">
        <f t="shared" si="37"/>
        <v>18.679421371908539</v>
      </c>
      <c r="W25" s="123">
        <f t="shared" ref="W25:AB25" si="62">$S$25</f>
        <v>400.3</v>
      </c>
      <c r="X25" s="123">
        <f t="shared" si="62"/>
        <v>400.3</v>
      </c>
      <c r="Y25" s="123">
        <f t="shared" si="62"/>
        <v>400.3</v>
      </c>
      <c r="Z25" s="123">
        <f t="shared" si="62"/>
        <v>400.3</v>
      </c>
      <c r="AA25" s="123">
        <f t="shared" si="62"/>
        <v>400.3</v>
      </c>
      <c r="AB25" s="123">
        <f t="shared" si="62"/>
        <v>400.3</v>
      </c>
      <c r="AC25" s="118">
        <v>428.6</v>
      </c>
      <c r="AD25" s="125">
        <f t="shared" si="14"/>
        <v>20</v>
      </c>
      <c r="AE25" s="123">
        <f t="shared" si="4"/>
        <v>707.2</v>
      </c>
      <c r="AF25" s="123">
        <f t="shared" si="4"/>
        <v>900.1</v>
      </c>
      <c r="AG25" s="123">
        <f t="shared" si="4"/>
        <v>1285.8</v>
      </c>
      <c r="AH25" s="127">
        <v>379.6</v>
      </c>
      <c r="AI25" s="125">
        <f t="shared" si="15"/>
        <v>17.713485767615495</v>
      </c>
      <c r="AJ25" s="127"/>
      <c r="AK25" s="125">
        <f t="shared" si="15"/>
        <v>0</v>
      </c>
      <c r="AL25" s="240">
        <f>ROUNDDOWN($C25*AM25,1)</f>
        <v>443.7</v>
      </c>
      <c r="AM25" s="117">
        <f>RCFs!I$33</f>
        <v>20.709</v>
      </c>
      <c r="AN25" s="123">
        <f t="shared" si="16"/>
        <v>665.5</v>
      </c>
      <c r="AO25" s="118">
        <v>449.7</v>
      </c>
      <c r="AP25" s="125">
        <f t="shared" ref="AP25" si="63">AO25/$C25</f>
        <v>20.984601026598227</v>
      </c>
      <c r="AQ25" s="123">
        <f t="shared" si="18"/>
        <v>539.6</v>
      </c>
      <c r="AR25" s="123">
        <f t="shared" si="18"/>
        <v>607</v>
      </c>
      <c r="AS25" s="239">
        <f>$C25*AT$11</f>
        <v>453.88740000000001</v>
      </c>
      <c r="AT25" s="125">
        <f t="shared" ref="AT25" si="64">AS25/$C25</f>
        <v>21.18</v>
      </c>
      <c r="AU25" s="118">
        <v>444.6</v>
      </c>
      <c r="AV25" s="125">
        <f t="shared" ref="AV25" si="65">AU25/$C25</f>
        <v>20.746616892207186</v>
      </c>
      <c r="AW25" s="240">
        <f>ROUNDDOWN($C25*AX25,1)</f>
        <v>438.8</v>
      </c>
      <c r="AX25" s="125">
        <f>RCFs!I$41</f>
        <v>20.478000000000002</v>
      </c>
    </row>
    <row r="26" spans="1:50" s="50" customFormat="1" x14ac:dyDescent="0.2">
      <c r="A26" s="129"/>
      <c r="B26" s="35"/>
      <c r="C26" s="130"/>
      <c r="D26" s="130"/>
      <c r="E26" s="131"/>
      <c r="F26" s="130"/>
      <c r="G26" s="131"/>
      <c r="H26" s="130"/>
      <c r="I26" s="131"/>
      <c r="J26" s="133"/>
      <c r="K26" s="133"/>
      <c r="L26" s="133"/>
      <c r="M26" s="133"/>
      <c r="N26" s="133"/>
      <c r="O26" s="130"/>
      <c r="P26" s="131"/>
      <c r="Q26" s="133"/>
      <c r="R26" s="133"/>
      <c r="S26" s="130"/>
      <c r="T26" s="131"/>
      <c r="U26" s="130"/>
      <c r="V26" s="131"/>
      <c r="W26" s="134"/>
      <c r="X26" s="134"/>
      <c r="Y26" s="134"/>
      <c r="Z26" s="134"/>
      <c r="AA26" s="134"/>
      <c r="AB26" s="134"/>
      <c r="AC26" s="132"/>
      <c r="AD26" s="131"/>
      <c r="AE26" s="133"/>
      <c r="AF26" s="133"/>
      <c r="AG26" s="133"/>
      <c r="AH26" s="130"/>
      <c r="AI26" s="131"/>
      <c r="AJ26" s="130"/>
      <c r="AK26" s="131"/>
      <c r="AL26" s="130"/>
      <c r="AM26" s="131"/>
      <c r="AN26" s="133"/>
      <c r="AO26" s="130"/>
      <c r="AP26" s="131"/>
      <c r="AQ26" s="133"/>
      <c r="AR26" s="133"/>
      <c r="AS26" s="130"/>
      <c r="AT26" s="131"/>
      <c r="AU26" s="130"/>
      <c r="AV26" s="131"/>
      <c r="AW26" s="130"/>
      <c r="AX26" s="131"/>
    </row>
    <row r="27" spans="1:50" s="50" customFormat="1" x14ac:dyDescent="0.2">
      <c r="A27" s="96"/>
      <c r="B27" s="20" t="s">
        <v>27</v>
      </c>
      <c r="C27" s="97"/>
      <c r="D27" s="98"/>
      <c r="E27" s="80"/>
      <c r="F27" s="98"/>
      <c r="G27" s="80"/>
      <c r="H27" s="98"/>
      <c r="I27" s="80"/>
      <c r="J27" s="80"/>
      <c r="K27" s="80"/>
      <c r="L27" s="80"/>
      <c r="M27" s="80"/>
      <c r="N27" s="80"/>
      <c r="O27" s="99"/>
      <c r="P27" s="80"/>
      <c r="Q27" s="80"/>
      <c r="R27" s="80"/>
      <c r="S27" s="99"/>
      <c r="T27" s="80"/>
      <c r="U27" s="99"/>
      <c r="V27" s="80"/>
      <c r="W27" s="100"/>
      <c r="X27" s="100"/>
      <c r="Y27" s="101"/>
      <c r="Z27" s="101"/>
      <c r="AA27" s="101"/>
      <c r="AB27" s="101"/>
      <c r="AC27" s="99"/>
      <c r="AD27" s="80"/>
      <c r="AE27" s="98"/>
      <c r="AF27" s="98"/>
      <c r="AG27" s="102"/>
      <c r="AH27" s="98"/>
      <c r="AI27" s="98"/>
      <c r="AJ27" s="98"/>
      <c r="AK27" s="98"/>
      <c r="AL27" s="98"/>
      <c r="AM27" s="98"/>
      <c r="AN27" s="102"/>
      <c r="AO27" s="98"/>
      <c r="AP27" s="98"/>
      <c r="AQ27" s="98"/>
      <c r="AR27" s="98"/>
      <c r="AS27" s="80"/>
      <c r="AT27" s="80"/>
      <c r="AU27" s="80"/>
      <c r="AV27" s="80"/>
      <c r="AW27" s="80"/>
      <c r="AX27" s="249"/>
    </row>
    <row r="28" spans="1:50" s="50" customFormat="1" x14ac:dyDescent="0.2">
      <c r="A28" s="135"/>
      <c r="B28" s="37"/>
      <c r="C28" s="136"/>
      <c r="D28" s="110"/>
      <c r="E28" s="137"/>
      <c r="F28" s="110"/>
      <c r="G28" s="137"/>
      <c r="H28" s="110"/>
      <c r="I28" s="137"/>
      <c r="J28" s="139"/>
      <c r="K28" s="139"/>
      <c r="L28" s="139"/>
      <c r="M28" s="139"/>
      <c r="N28" s="139"/>
      <c r="O28" s="110"/>
      <c r="P28" s="137"/>
      <c r="Q28" s="139"/>
      <c r="R28" s="139"/>
      <c r="S28" s="110"/>
      <c r="T28" s="137"/>
      <c r="U28" s="110"/>
      <c r="V28" s="137"/>
      <c r="W28" s="112"/>
      <c r="X28" s="112"/>
      <c r="Y28" s="112"/>
      <c r="Z28" s="112"/>
      <c r="AA28" s="112"/>
      <c r="AB28" s="112"/>
      <c r="AC28" s="138"/>
      <c r="AD28" s="137"/>
      <c r="AE28" s="139"/>
      <c r="AF28" s="139"/>
      <c r="AG28" s="139"/>
      <c r="AH28" s="110"/>
      <c r="AI28" s="137"/>
      <c r="AJ28" s="110"/>
      <c r="AK28" s="137"/>
      <c r="AL28" s="110"/>
      <c r="AM28" s="137"/>
      <c r="AN28" s="139"/>
      <c r="AO28" s="110"/>
      <c r="AP28" s="137"/>
      <c r="AQ28" s="139"/>
      <c r="AR28" s="139"/>
      <c r="AS28" s="110"/>
      <c r="AT28" s="137"/>
      <c r="AU28" s="110"/>
      <c r="AV28" s="137"/>
      <c r="AW28" s="110"/>
      <c r="AX28" s="137"/>
    </row>
    <row r="29" spans="1:50" s="50" customFormat="1" ht="25.5" x14ac:dyDescent="0.2">
      <c r="A29" s="140" t="s">
        <v>29</v>
      </c>
      <c r="B29" s="41" t="s">
        <v>30</v>
      </c>
      <c r="C29" s="121">
        <v>1.9</v>
      </c>
      <c r="D29" s="118">
        <f t="shared" ref="D29" si="66">ROUND(E29*C29,1)</f>
        <v>83</v>
      </c>
      <c r="E29" s="125">
        <f>RCFs!C$43</f>
        <v>43.679000000000002</v>
      </c>
      <c r="F29" s="118">
        <f>ROUND(G29*C29,1)</f>
        <v>23.9</v>
      </c>
      <c r="G29" s="125">
        <f>RCFs!C$5</f>
        <v>12.563000000000001</v>
      </c>
      <c r="H29" s="118">
        <f>ROUND(I29*C29,1)</f>
        <v>23.9</v>
      </c>
      <c r="I29" s="125">
        <f>RCFs!C$5</f>
        <v>12.563000000000001</v>
      </c>
      <c r="J29" s="83">
        <f t="shared" ref="J29:N38" si="67">ROUND($C29*$I29*J$6,1)</f>
        <v>26.3</v>
      </c>
      <c r="K29" s="83">
        <f t="shared" si="67"/>
        <v>32.200000000000003</v>
      </c>
      <c r="L29" s="83">
        <f t="shared" si="67"/>
        <v>35.799999999999997</v>
      </c>
      <c r="M29" s="83">
        <f t="shared" si="67"/>
        <v>47.7</v>
      </c>
      <c r="N29" s="83">
        <f t="shared" si="67"/>
        <v>51.3</v>
      </c>
      <c r="O29" s="118">
        <f>ROUNDDOWN(C29*P29,1)</f>
        <v>23.4</v>
      </c>
      <c r="P29" s="125">
        <f>RCFs!C$7</f>
        <v>12.33</v>
      </c>
      <c r="Q29" s="83">
        <f t="shared" ref="Q29:R44" si="68">ROUNDDOWN($O29*Q$6,1)</f>
        <v>30.4</v>
      </c>
      <c r="R29" s="83">
        <f t="shared" si="68"/>
        <v>35.1</v>
      </c>
      <c r="S29" s="118">
        <f>ROUNDDOWN($C29*T29,1)</f>
        <v>23.1</v>
      </c>
      <c r="T29" s="125">
        <f>RCFs!C$9</f>
        <v>12.199</v>
      </c>
      <c r="U29" s="118">
        <f>ROUNDDOWN($C29*V29,1)</f>
        <v>23.1</v>
      </c>
      <c r="V29" s="125">
        <f>T29</f>
        <v>12.199</v>
      </c>
      <c r="W29" s="123">
        <f>ROUNDDOWN($U29*W$6,1)</f>
        <v>25.4</v>
      </c>
      <c r="X29" s="123">
        <f t="shared" ref="X29:AB44" si="69">ROUNDDOWN($U29*X$6,1)</f>
        <v>31.6</v>
      </c>
      <c r="Y29" s="123">
        <f t="shared" si="69"/>
        <v>37.4</v>
      </c>
      <c r="Z29" s="123">
        <f t="shared" si="69"/>
        <v>33.9</v>
      </c>
      <c r="AA29" s="123">
        <f t="shared" si="69"/>
        <v>50.1</v>
      </c>
      <c r="AB29" s="123">
        <f t="shared" si="69"/>
        <v>69.3</v>
      </c>
      <c r="AC29" s="118">
        <f>ROUNDDOWN($C29*AD29,1)</f>
        <v>23.4</v>
      </c>
      <c r="AD29" s="125">
        <f>RCFs!C$13</f>
        <v>12.34</v>
      </c>
      <c r="AE29" s="123">
        <f t="shared" ref="AE29:AG48" si="70">ROUND($AC29*AE$6,1)</f>
        <v>38.6</v>
      </c>
      <c r="AF29" s="123">
        <f t="shared" si="70"/>
        <v>49.1</v>
      </c>
      <c r="AG29" s="123">
        <f t="shared" si="70"/>
        <v>70.2</v>
      </c>
      <c r="AH29" s="118">
        <f>ROUNDDOWN($C29*AI29,1)</f>
        <v>23.6</v>
      </c>
      <c r="AI29" s="128">
        <f>RCFs!C$31</f>
        <v>12.46</v>
      </c>
      <c r="AJ29" s="118">
        <f>ROUNDDOWN($C29*AK29,1)</f>
        <v>0</v>
      </c>
      <c r="AK29" s="128"/>
      <c r="AL29" s="118">
        <f>ROUNDDOWN($C29*AM29,1)</f>
        <v>24.3</v>
      </c>
      <c r="AM29" s="128">
        <f>RCFs!C$33</f>
        <v>12.824999999999999</v>
      </c>
      <c r="AN29" s="123">
        <f>ROUNDDOWN($AL29*AN$6,1)</f>
        <v>36.4</v>
      </c>
      <c r="AO29" s="118">
        <f>ROUNDDOWN($C29*AP29,1)</f>
        <v>24.5</v>
      </c>
      <c r="AP29" s="128">
        <f>RCFs!C$35</f>
        <v>12.92</v>
      </c>
      <c r="AQ29" s="123">
        <f>ROUNDDOWN($AO29*AQ$6,1)</f>
        <v>29.4</v>
      </c>
      <c r="AR29" s="123">
        <f>ROUNDDOWN($AO29*AR$6,1)</f>
        <v>33</v>
      </c>
      <c r="AS29" s="118">
        <f>ROUNDDOWN($C29*AT29,1)</f>
        <v>24.9</v>
      </c>
      <c r="AT29" s="128">
        <f>RCFs!C$37</f>
        <v>13.11</v>
      </c>
      <c r="AU29" s="118">
        <f>ROUNDDOWN($C29*AV29,1)</f>
        <v>24.4</v>
      </c>
      <c r="AV29" s="118">
        <f>RCFs!C$39</f>
        <v>12.85</v>
      </c>
      <c r="AW29" s="118">
        <f>ROUNDDOWN($C29*AX29,1)</f>
        <v>24</v>
      </c>
      <c r="AX29" s="128">
        <f>RCFs!C$41</f>
        <v>12.682</v>
      </c>
    </row>
    <row r="30" spans="1:50" s="141" customFormat="1" ht="14.25" customHeight="1" x14ac:dyDescent="0.2">
      <c r="A30" s="140" t="s">
        <v>31</v>
      </c>
      <c r="B30" s="42" t="s">
        <v>32</v>
      </c>
      <c r="C30" s="121">
        <v>14</v>
      </c>
      <c r="D30" s="118">
        <f t="shared" ref="D30:D64" si="71">ROUND(E30*C30,1)</f>
        <v>611.5</v>
      </c>
      <c r="E30" s="125">
        <f>RCFs!C$43</f>
        <v>43.679000000000002</v>
      </c>
      <c r="F30" s="118">
        <f t="shared" ref="F30:F64" si="72">ROUND(G30*C30,1)</f>
        <v>175.9</v>
      </c>
      <c r="G30" s="125">
        <f>RCFs!C$5</f>
        <v>12.563000000000001</v>
      </c>
      <c r="H30" s="118">
        <f t="shared" ref="H30:H64" si="73">ROUND(I30*C30,1)</f>
        <v>175.9</v>
      </c>
      <c r="I30" s="125">
        <f>RCFs!C$5</f>
        <v>12.563000000000001</v>
      </c>
      <c r="J30" s="83">
        <f t="shared" si="67"/>
        <v>193.5</v>
      </c>
      <c r="K30" s="83">
        <f t="shared" si="67"/>
        <v>237.4</v>
      </c>
      <c r="L30" s="83">
        <f t="shared" si="67"/>
        <v>263.8</v>
      </c>
      <c r="M30" s="83">
        <f t="shared" si="67"/>
        <v>351.8</v>
      </c>
      <c r="N30" s="83">
        <f t="shared" si="67"/>
        <v>378.1</v>
      </c>
      <c r="O30" s="118">
        <f t="shared" ref="O30:O64" si="74">ROUNDDOWN(C30*P30,1)</f>
        <v>172.6</v>
      </c>
      <c r="P30" s="125">
        <f>RCFs!C$7</f>
        <v>12.33</v>
      </c>
      <c r="Q30" s="83">
        <f t="shared" si="68"/>
        <v>224.3</v>
      </c>
      <c r="R30" s="83">
        <f t="shared" si="68"/>
        <v>258.89999999999998</v>
      </c>
      <c r="S30" s="118">
        <f t="shared" ref="S30:S64" si="75">ROUNDDOWN($C30*T30,1)</f>
        <v>170.7</v>
      </c>
      <c r="T30" s="125">
        <f>RCFs!C$9</f>
        <v>12.199</v>
      </c>
      <c r="U30" s="118">
        <f t="shared" ref="U30:U64" si="76">ROUNDDOWN($C30*V30,1)</f>
        <v>170.7</v>
      </c>
      <c r="V30" s="125">
        <f t="shared" ref="V30:V64" si="77">T30</f>
        <v>12.199</v>
      </c>
      <c r="W30" s="123">
        <f t="shared" ref="W30:AB64" si="78">ROUNDDOWN($U30*W$6,1)</f>
        <v>187.7</v>
      </c>
      <c r="X30" s="123">
        <f t="shared" si="69"/>
        <v>233.8</v>
      </c>
      <c r="Y30" s="123">
        <f t="shared" si="69"/>
        <v>276.5</v>
      </c>
      <c r="Z30" s="123">
        <f t="shared" si="69"/>
        <v>250.9</v>
      </c>
      <c r="AA30" s="123">
        <f t="shared" si="69"/>
        <v>370.4</v>
      </c>
      <c r="AB30" s="123">
        <f t="shared" si="69"/>
        <v>512.1</v>
      </c>
      <c r="AC30" s="118">
        <f t="shared" ref="AC30:AC64" si="79">ROUNDDOWN($C30*AD30,1)</f>
        <v>172.7</v>
      </c>
      <c r="AD30" s="125">
        <f>RCFs!C$13</f>
        <v>12.34</v>
      </c>
      <c r="AE30" s="123">
        <f t="shared" si="70"/>
        <v>285</v>
      </c>
      <c r="AF30" s="123">
        <f t="shared" si="70"/>
        <v>362.7</v>
      </c>
      <c r="AG30" s="123">
        <f t="shared" si="70"/>
        <v>518.1</v>
      </c>
      <c r="AH30" s="118">
        <f t="shared" ref="AH30:AH64" si="80">ROUNDDOWN($C30*AI30,1)</f>
        <v>174.4</v>
      </c>
      <c r="AI30" s="128">
        <f>RCFs!C$31</f>
        <v>12.46</v>
      </c>
      <c r="AJ30" s="118">
        <f t="shared" ref="AJ30:AJ64" si="81">ROUNDDOWN($C30*AK30,1)</f>
        <v>0</v>
      </c>
      <c r="AK30" s="128"/>
      <c r="AL30" s="118">
        <f t="shared" ref="AL30:AL64" si="82">ROUNDDOWN($C30*AM30,1)</f>
        <v>179.5</v>
      </c>
      <c r="AM30" s="128">
        <f>RCFs!C$33</f>
        <v>12.824999999999999</v>
      </c>
      <c r="AN30" s="123">
        <f t="shared" ref="AN30:AN64" si="83">ROUNDDOWN($AL30*AN$6,1)</f>
        <v>269.2</v>
      </c>
      <c r="AO30" s="118">
        <f t="shared" ref="AO30:AO64" si="84">ROUNDDOWN($C30*AP30,1)</f>
        <v>180.8</v>
      </c>
      <c r="AP30" s="128">
        <f>RCFs!C$35</f>
        <v>12.92</v>
      </c>
      <c r="AQ30" s="123">
        <f t="shared" ref="AQ30:AR64" si="85">ROUNDDOWN($AO30*AQ$6,1)</f>
        <v>216.9</v>
      </c>
      <c r="AR30" s="123">
        <f t="shared" si="85"/>
        <v>244</v>
      </c>
      <c r="AS30" s="118">
        <f t="shared" ref="AS30:AS64" si="86">ROUNDDOWN($C30*AT30,1)</f>
        <v>183.5</v>
      </c>
      <c r="AT30" s="128">
        <f>RCFs!C$37</f>
        <v>13.11</v>
      </c>
      <c r="AU30" s="118">
        <f t="shared" ref="AU30:AU64" si="87">ROUNDDOWN($C30*AV30,1)</f>
        <v>179.9</v>
      </c>
      <c r="AV30" s="118">
        <f>RCFs!C$39</f>
        <v>12.85</v>
      </c>
      <c r="AW30" s="118">
        <f t="shared" ref="AW30:AW64" si="88">ROUNDDOWN($C30*AX30,1)</f>
        <v>177.5</v>
      </c>
      <c r="AX30" s="128">
        <f>RCFs!C$41</f>
        <v>12.682</v>
      </c>
    </row>
    <row r="31" spans="1:50" s="141" customFormat="1" x14ac:dyDescent="0.2">
      <c r="A31" s="140" t="s">
        <v>33</v>
      </c>
      <c r="B31" s="41" t="s">
        <v>34</v>
      </c>
      <c r="C31" s="121">
        <v>51.94</v>
      </c>
      <c r="D31" s="118">
        <f t="shared" si="71"/>
        <v>2268.6999999999998</v>
      </c>
      <c r="E31" s="125">
        <f>RCFs!C$43</f>
        <v>43.679000000000002</v>
      </c>
      <c r="F31" s="118">
        <f t="shared" si="72"/>
        <v>652.5</v>
      </c>
      <c r="G31" s="125">
        <f>RCFs!C$5</f>
        <v>12.563000000000001</v>
      </c>
      <c r="H31" s="118">
        <f t="shared" si="73"/>
        <v>652.5</v>
      </c>
      <c r="I31" s="125">
        <f>RCFs!C$5</f>
        <v>12.563000000000001</v>
      </c>
      <c r="J31" s="83">
        <f t="shared" si="67"/>
        <v>717.8</v>
      </c>
      <c r="K31" s="83">
        <f t="shared" si="67"/>
        <v>880.9</v>
      </c>
      <c r="L31" s="83">
        <f t="shared" si="67"/>
        <v>978.8</v>
      </c>
      <c r="M31" s="83">
        <f t="shared" si="67"/>
        <v>1305</v>
      </c>
      <c r="N31" s="83">
        <f t="shared" si="67"/>
        <v>1402.9</v>
      </c>
      <c r="O31" s="118">
        <f t="shared" si="74"/>
        <v>640.4</v>
      </c>
      <c r="P31" s="125">
        <f>RCFs!C$7</f>
        <v>12.33</v>
      </c>
      <c r="Q31" s="83">
        <f t="shared" si="68"/>
        <v>832.5</v>
      </c>
      <c r="R31" s="83">
        <f t="shared" si="68"/>
        <v>960.6</v>
      </c>
      <c r="S31" s="118">
        <f t="shared" si="75"/>
        <v>633.6</v>
      </c>
      <c r="T31" s="125">
        <f>RCFs!C$9</f>
        <v>12.199</v>
      </c>
      <c r="U31" s="118">
        <f t="shared" si="76"/>
        <v>633.6</v>
      </c>
      <c r="V31" s="125">
        <f t="shared" si="77"/>
        <v>12.199</v>
      </c>
      <c r="W31" s="123">
        <f t="shared" si="78"/>
        <v>696.9</v>
      </c>
      <c r="X31" s="123">
        <f t="shared" si="69"/>
        <v>868</v>
      </c>
      <c r="Y31" s="123">
        <f t="shared" si="69"/>
        <v>1026.4000000000001</v>
      </c>
      <c r="Z31" s="123">
        <f t="shared" si="69"/>
        <v>931.3</v>
      </c>
      <c r="AA31" s="123">
        <f t="shared" si="69"/>
        <v>1374.9</v>
      </c>
      <c r="AB31" s="123">
        <f t="shared" si="69"/>
        <v>1900.8</v>
      </c>
      <c r="AC31" s="118">
        <f t="shared" si="79"/>
        <v>640.9</v>
      </c>
      <c r="AD31" s="125">
        <f>RCFs!C$13</f>
        <v>12.34</v>
      </c>
      <c r="AE31" s="123">
        <f t="shared" si="70"/>
        <v>1057.5</v>
      </c>
      <c r="AF31" s="123">
        <f t="shared" si="70"/>
        <v>1345.9</v>
      </c>
      <c r="AG31" s="123">
        <f t="shared" si="70"/>
        <v>1922.7</v>
      </c>
      <c r="AH31" s="118">
        <f t="shared" si="80"/>
        <v>647.1</v>
      </c>
      <c r="AI31" s="128">
        <f>RCFs!C$31</f>
        <v>12.46</v>
      </c>
      <c r="AJ31" s="118">
        <f t="shared" si="81"/>
        <v>0</v>
      </c>
      <c r="AK31" s="128"/>
      <c r="AL31" s="118">
        <f t="shared" si="82"/>
        <v>666.1</v>
      </c>
      <c r="AM31" s="128">
        <f>RCFs!C$33</f>
        <v>12.824999999999999</v>
      </c>
      <c r="AN31" s="123">
        <f t="shared" si="83"/>
        <v>999.1</v>
      </c>
      <c r="AO31" s="118">
        <f t="shared" si="84"/>
        <v>671</v>
      </c>
      <c r="AP31" s="128">
        <f>RCFs!C$35</f>
        <v>12.92</v>
      </c>
      <c r="AQ31" s="123">
        <f t="shared" si="85"/>
        <v>805.2</v>
      </c>
      <c r="AR31" s="123">
        <f t="shared" si="85"/>
        <v>905.8</v>
      </c>
      <c r="AS31" s="118">
        <f t="shared" si="86"/>
        <v>680.9</v>
      </c>
      <c r="AT31" s="128">
        <f>RCFs!C$37</f>
        <v>13.11</v>
      </c>
      <c r="AU31" s="118">
        <f t="shared" si="87"/>
        <v>667.4</v>
      </c>
      <c r="AV31" s="118">
        <f>RCFs!C$39</f>
        <v>12.85</v>
      </c>
      <c r="AW31" s="118">
        <f t="shared" si="88"/>
        <v>658.7</v>
      </c>
      <c r="AX31" s="128">
        <f>RCFs!C$41</f>
        <v>12.682</v>
      </c>
    </row>
    <row r="32" spans="1:50" s="141" customFormat="1" x14ac:dyDescent="0.2">
      <c r="A32" s="140" t="s">
        <v>35</v>
      </c>
      <c r="B32" s="41" t="s">
        <v>36</v>
      </c>
      <c r="C32" s="118">
        <v>12</v>
      </c>
      <c r="D32" s="118">
        <f t="shared" si="71"/>
        <v>524.1</v>
      </c>
      <c r="E32" s="125">
        <f>RCFs!C$43</f>
        <v>43.679000000000002</v>
      </c>
      <c r="F32" s="118">
        <f t="shared" si="72"/>
        <v>150.80000000000001</v>
      </c>
      <c r="G32" s="125">
        <f>RCFs!C$5</f>
        <v>12.563000000000001</v>
      </c>
      <c r="H32" s="118">
        <f t="shared" si="73"/>
        <v>150.80000000000001</v>
      </c>
      <c r="I32" s="125">
        <f>RCFs!C$5</f>
        <v>12.563000000000001</v>
      </c>
      <c r="J32" s="83">
        <f t="shared" si="67"/>
        <v>165.8</v>
      </c>
      <c r="K32" s="83">
        <f t="shared" si="67"/>
        <v>203.5</v>
      </c>
      <c r="L32" s="83">
        <f t="shared" si="67"/>
        <v>226.1</v>
      </c>
      <c r="M32" s="83">
        <f t="shared" si="67"/>
        <v>301.5</v>
      </c>
      <c r="N32" s="83">
        <f t="shared" si="67"/>
        <v>324.10000000000002</v>
      </c>
      <c r="O32" s="118">
        <f t="shared" si="74"/>
        <v>147.9</v>
      </c>
      <c r="P32" s="125">
        <f>RCFs!C$7</f>
        <v>12.33</v>
      </c>
      <c r="Q32" s="83">
        <f t="shared" si="68"/>
        <v>192.2</v>
      </c>
      <c r="R32" s="83">
        <f t="shared" si="68"/>
        <v>221.8</v>
      </c>
      <c r="S32" s="118">
        <f t="shared" si="75"/>
        <v>146.30000000000001</v>
      </c>
      <c r="T32" s="125">
        <f>RCFs!C$9</f>
        <v>12.199</v>
      </c>
      <c r="U32" s="118">
        <f t="shared" si="76"/>
        <v>146.30000000000001</v>
      </c>
      <c r="V32" s="125">
        <f t="shared" si="77"/>
        <v>12.199</v>
      </c>
      <c r="W32" s="123">
        <f t="shared" si="78"/>
        <v>160.9</v>
      </c>
      <c r="X32" s="123">
        <f t="shared" si="69"/>
        <v>200.4</v>
      </c>
      <c r="Y32" s="123">
        <f t="shared" si="69"/>
        <v>237</v>
      </c>
      <c r="Z32" s="123">
        <f t="shared" si="69"/>
        <v>215</v>
      </c>
      <c r="AA32" s="123">
        <f t="shared" si="69"/>
        <v>317.39999999999998</v>
      </c>
      <c r="AB32" s="123">
        <f t="shared" si="69"/>
        <v>438.9</v>
      </c>
      <c r="AC32" s="118">
        <f t="shared" si="79"/>
        <v>148</v>
      </c>
      <c r="AD32" s="125">
        <f>RCFs!C$13</f>
        <v>12.34</v>
      </c>
      <c r="AE32" s="123">
        <f t="shared" si="70"/>
        <v>244.2</v>
      </c>
      <c r="AF32" s="123">
        <f t="shared" si="70"/>
        <v>310.8</v>
      </c>
      <c r="AG32" s="123">
        <f t="shared" si="70"/>
        <v>444</v>
      </c>
      <c r="AH32" s="118">
        <f t="shared" si="80"/>
        <v>149.5</v>
      </c>
      <c r="AI32" s="128">
        <f>RCFs!C$31</f>
        <v>12.46</v>
      </c>
      <c r="AJ32" s="118">
        <f t="shared" si="81"/>
        <v>0</v>
      </c>
      <c r="AK32" s="128"/>
      <c r="AL32" s="118">
        <f t="shared" si="82"/>
        <v>153.9</v>
      </c>
      <c r="AM32" s="128">
        <f>RCFs!C$33</f>
        <v>12.824999999999999</v>
      </c>
      <c r="AN32" s="123">
        <f t="shared" si="83"/>
        <v>230.8</v>
      </c>
      <c r="AO32" s="118">
        <f t="shared" si="84"/>
        <v>155</v>
      </c>
      <c r="AP32" s="128">
        <f>RCFs!C$35</f>
        <v>12.92</v>
      </c>
      <c r="AQ32" s="123">
        <f t="shared" si="85"/>
        <v>186</v>
      </c>
      <c r="AR32" s="123">
        <f t="shared" si="85"/>
        <v>209.2</v>
      </c>
      <c r="AS32" s="118">
        <f t="shared" si="86"/>
        <v>157.30000000000001</v>
      </c>
      <c r="AT32" s="128">
        <f>RCFs!C$37</f>
        <v>13.11</v>
      </c>
      <c r="AU32" s="118">
        <f t="shared" si="87"/>
        <v>154.19999999999999</v>
      </c>
      <c r="AV32" s="118">
        <f>RCFs!C$39</f>
        <v>12.85</v>
      </c>
      <c r="AW32" s="118">
        <f t="shared" si="88"/>
        <v>152.1</v>
      </c>
      <c r="AX32" s="128">
        <f>RCFs!C$41</f>
        <v>12.682</v>
      </c>
    </row>
    <row r="33" spans="1:50" s="141" customFormat="1" x14ac:dyDescent="0.2">
      <c r="A33" s="140" t="s">
        <v>37</v>
      </c>
      <c r="B33" s="41" t="s">
        <v>38</v>
      </c>
      <c r="C33" s="118">
        <v>121.2</v>
      </c>
      <c r="D33" s="118">
        <f t="shared" si="71"/>
        <v>5293.9</v>
      </c>
      <c r="E33" s="125">
        <f>RCFs!C$43</f>
        <v>43.679000000000002</v>
      </c>
      <c r="F33" s="118">
        <f t="shared" si="72"/>
        <v>1522.6</v>
      </c>
      <c r="G33" s="125">
        <f>RCFs!C$5</f>
        <v>12.563000000000001</v>
      </c>
      <c r="H33" s="118">
        <f t="shared" si="73"/>
        <v>1522.6</v>
      </c>
      <c r="I33" s="125">
        <f>RCFs!C$5</f>
        <v>12.563000000000001</v>
      </c>
      <c r="J33" s="83">
        <f t="shared" si="67"/>
        <v>1674.9</v>
      </c>
      <c r="K33" s="83">
        <f t="shared" si="67"/>
        <v>2055.6</v>
      </c>
      <c r="L33" s="83">
        <f t="shared" si="67"/>
        <v>2284</v>
      </c>
      <c r="M33" s="83">
        <f t="shared" si="67"/>
        <v>3045.3</v>
      </c>
      <c r="N33" s="83">
        <f t="shared" si="67"/>
        <v>3273.7</v>
      </c>
      <c r="O33" s="118">
        <f t="shared" si="74"/>
        <v>1494.3</v>
      </c>
      <c r="P33" s="125">
        <f>RCFs!C$7</f>
        <v>12.33</v>
      </c>
      <c r="Q33" s="83">
        <f t="shared" si="68"/>
        <v>1942.5</v>
      </c>
      <c r="R33" s="83">
        <f t="shared" si="68"/>
        <v>2241.4</v>
      </c>
      <c r="S33" s="118">
        <f t="shared" si="75"/>
        <v>1478.5</v>
      </c>
      <c r="T33" s="125">
        <f>RCFs!C$9</f>
        <v>12.199</v>
      </c>
      <c r="U33" s="118">
        <f t="shared" si="76"/>
        <v>1478.5</v>
      </c>
      <c r="V33" s="125">
        <f t="shared" si="77"/>
        <v>12.199</v>
      </c>
      <c r="W33" s="123">
        <f t="shared" si="78"/>
        <v>1626.3</v>
      </c>
      <c r="X33" s="123">
        <f t="shared" si="69"/>
        <v>2025.5</v>
      </c>
      <c r="Y33" s="123">
        <f t="shared" si="69"/>
        <v>2395.1</v>
      </c>
      <c r="Z33" s="123">
        <f t="shared" si="69"/>
        <v>2173.3000000000002</v>
      </c>
      <c r="AA33" s="123">
        <f t="shared" si="69"/>
        <v>3208.3</v>
      </c>
      <c r="AB33" s="123">
        <f t="shared" si="69"/>
        <v>4435.5</v>
      </c>
      <c r="AC33" s="118">
        <f t="shared" si="79"/>
        <v>1495.6</v>
      </c>
      <c r="AD33" s="125">
        <f>RCFs!C$13</f>
        <v>12.34</v>
      </c>
      <c r="AE33" s="123">
        <f t="shared" si="70"/>
        <v>2467.6999999999998</v>
      </c>
      <c r="AF33" s="123">
        <f t="shared" si="70"/>
        <v>3140.8</v>
      </c>
      <c r="AG33" s="123">
        <f t="shared" si="70"/>
        <v>4486.8</v>
      </c>
      <c r="AH33" s="118">
        <f t="shared" si="80"/>
        <v>1510.1</v>
      </c>
      <c r="AI33" s="128">
        <f>RCFs!C$31</f>
        <v>12.46</v>
      </c>
      <c r="AJ33" s="118">
        <f t="shared" si="81"/>
        <v>0</v>
      </c>
      <c r="AK33" s="128"/>
      <c r="AL33" s="118">
        <f t="shared" si="82"/>
        <v>1554.3</v>
      </c>
      <c r="AM33" s="128">
        <f>RCFs!C$33</f>
        <v>12.824999999999999</v>
      </c>
      <c r="AN33" s="123">
        <f t="shared" si="83"/>
        <v>2331.4</v>
      </c>
      <c r="AO33" s="118">
        <f t="shared" si="84"/>
        <v>1565.9</v>
      </c>
      <c r="AP33" s="128">
        <f>RCFs!C$35</f>
        <v>12.92</v>
      </c>
      <c r="AQ33" s="123">
        <f t="shared" si="85"/>
        <v>1879</v>
      </c>
      <c r="AR33" s="123">
        <f t="shared" si="85"/>
        <v>2113.9</v>
      </c>
      <c r="AS33" s="118">
        <f t="shared" si="86"/>
        <v>1588.9</v>
      </c>
      <c r="AT33" s="128">
        <f>RCFs!C$37</f>
        <v>13.11</v>
      </c>
      <c r="AU33" s="118">
        <f t="shared" si="87"/>
        <v>1557.4</v>
      </c>
      <c r="AV33" s="118">
        <f>RCFs!C$39</f>
        <v>12.85</v>
      </c>
      <c r="AW33" s="118">
        <f t="shared" si="88"/>
        <v>1537</v>
      </c>
      <c r="AX33" s="128">
        <f>RCFs!C$41</f>
        <v>12.682</v>
      </c>
    </row>
    <row r="34" spans="1:50" s="141" customFormat="1" x14ac:dyDescent="0.2">
      <c r="A34" s="140" t="s">
        <v>39</v>
      </c>
      <c r="B34" s="41" t="s">
        <v>40</v>
      </c>
      <c r="C34" s="118">
        <v>64.599999999999994</v>
      </c>
      <c r="D34" s="118">
        <f t="shared" si="71"/>
        <v>2821.7</v>
      </c>
      <c r="E34" s="125">
        <f>RCFs!C$43</f>
        <v>43.679000000000002</v>
      </c>
      <c r="F34" s="118">
        <f t="shared" si="72"/>
        <v>811.6</v>
      </c>
      <c r="G34" s="125">
        <f>RCFs!C$5</f>
        <v>12.563000000000001</v>
      </c>
      <c r="H34" s="118">
        <f t="shared" si="73"/>
        <v>811.6</v>
      </c>
      <c r="I34" s="125">
        <f>RCFs!C$5</f>
        <v>12.563000000000001</v>
      </c>
      <c r="J34" s="83">
        <f t="shared" si="67"/>
        <v>892.7</v>
      </c>
      <c r="K34" s="83">
        <f t="shared" si="67"/>
        <v>1095.5999999999999</v>
      </c>
      <c r="L34" s="83">
        <f t="shared" si="67"/>
        <v>1217.4000000000001</v>
      </c>
      <c r="M34" s="83">
        <f t="shared" si="67"/>
        <v>1623.1</v>
      </c>
      <c r="N34" s="83">
        <f t="shared" si="67"/>
        <v>1744.9</v>
      </c>
      <c r="O34" s="118">
        <f t="shared" si="74"/>
        <v>796.5</v>
      </c>
      <c r="P34" s="125">
        <f>RCFs!C$7</f>
        <v>12.33</v>
      </c>
      <c r="Q34" s="83">
        <f t="shared" si="68"/>
        <v>1035.4000000000001</v>
      </c>
      <c r="R34" s="83">
        <f t="shared" si="68"/>
        <v>1194.7</v>
      </c>
      <c r="S34" s="118">
        <f t="shared" si="75"/>
        <v>788</v>
      </c>
      <c r="T34" s="125">
        <f>RCFs!C$9</f>
        <v>12.199</v>
      </c>
      <c r="U34" s="118">
        <f t="shared" si="76"/>
        <v>788</v>
      </c>
      <c r="V34" s="125">
        <f t="shared" si="77"/>
        <v>12.199</v>
      </c>
      <c r="W34" s="123">
        <f t="shared" si="78"/>
        <v>866.8</v>
      </c>
      <c r="X34" s="123">
        <f t="shared" si="69"/>
        <v>1079.5</v>
      </c>
      <c r="Y34" s="123">
        <f t="shared" si="69"/>
        <v>1276.5</v>
      </c>
      <c r="Z34" s="123">
        <f t="shared" si="69"/>
        <v>1158.3</v>
      </c>
      <c r="AA34" s="123">
        <f t="shared" si="69"/>
        <v>1709.9</v>
      </c>
      <c r="AB34" s="123">
        <f t="shared" si="69"/>
        <v>2364</v>
      </c>
      <c r="AC34" s="118">
        <f t="shared" si="79"/>
        <v>797.1</v>
      </c>
      <c r="AD34" s="125">
        <f>RCFs!C$13</f>
        <v>12.34</v>
      </c>
      <c r="AE34" s="123">
        <f t="shared" si="70"/>
        <v>1315.2</v>
      </c>
      <c r="AF34" s="123">
        <f t="shared" si="70"/>
        <v>1673.9</v>
      </c>
      <c r="AG34" s="123">
        <f t="shared" si="70"/>
        <v>2391.3000000000002</v>
      </c>
      <c r="AH34" s="118">
        <f t="shared" si="80"/>
        <v>804.9</v>
      </c>
      <c r="AI34" s="128">
        <f>RCFs!C$31</f>
        <v>12.46</v>
      </c>
      <c r="AJ34" s="118">
        <f t="shared" si="81"/>
        <v>0</v>
      </c>
      <c r="AK34" s="128"/>
      <c r="AL34" s="118">
        <f t="shared" si="82"/>
        <v>828.4</v>
      </c>
      <c r="AM34" s="128">
        <f>RCFs!C$33</f>
        <v>12.824999999999999</v>
      </c>
      <c r="AN34" s="123">
        <f t="shared" si="83"/>
        <v>1242.5999999999999</v>
      </c>
      <c r="AO34" s="118">
        <f t="shared" si="84"/>
        <v>834.6</v>
      </c>
      <c r="AP34" s="128">
        <f>RCFs!C$35</f>
        <v>12.92</v>
      </c>
      <c r="AQ34" s="123">
        <f t="shared" si="85"/>
        <v>1001.5</v>
      </c>
      <c r="AR34" s="123">
        <f t="shared" si="85"/>
        <v>1126.7</v>
      </c>
      <c r="AS34" s="118">
        <f t="shared" si="86"/>
        <v>846.9</v>
      </c>
      <c r="AT34" s="128">
        <f>RCFs!C$37</f>
        <v>13.11</v>
      </c>
      <c r="AU34" s="118">
        <f t="shared" si="87"/>
        <v>830.1</v>
      </c>
      <c r="AV34" s="118">
        <f>RCFs!C$39</f>
        <v>12.85</v>
      </c>
      <c r="AW34" s="118">
        <f t="shared" si="88"/>
        <v>819.2</v>
      </c>
      <c r="AX34" s="128">
        <f>RCFs!C$41</f>
        <v>12.682</v>
      </c>
    </row>
    <row r="35" spans="1:50" s="141" customFormat="1" x14ac:dyDescent="0.2">
      <c r="A35" s="140" t="s">
        <v>41</v>
      </c>
      <c r="B35" s="41" t="s">
        <v>42</v>
      </c>
      <c r="C35" s="121">
        <v>210</v>
      </c>
      <c r="D35" s="118">
        <f t="shared" si="71"/>
        <v>9172.6</v>
      </c>
      <c r="E35" s="125">
        <f>RCFs!C$43</f>
        <v>43.679000000000002</v>
      </c>
      <c r="F35" s="118">
        <f t="shared" si="72"/>
        <v>2638.2</v>
      </c>
      <c r="G35" s="125">
        <f>RCFs!C$5</f>
        <v>12.563000000000001</v>
      </c>
      <c r="H35" s="118">
        <f t="shared" si="73"/>
        <v>2638.2</v>
      </c>
      <c r="I35" s="125">
        <f>RCFs!C$5</f>
        <v>12.563000000000001</v>
      </c>
      <c r="J35" s="83">
        <f t="shared" si="67"/>
        <v>2902.1</v>
      </c>
      <c r="K35" s="83">
        <f t="shared" si="67"/>
        <v>3561.6</v>
      </c>
      <c r="L35" s="83">
        <f t="shared" si="67"/>
        <v>3957.3</v>
      </c>
      <c r="M35" s="83">
        <f t="shared" si="67"/>
        <v>5276.5</v>
      </c>
      <c r="N35" s="83">
        <f t="shared" si="67"/>
        <v>5672.2</v>
      </c>
      <c r="O35" s="118">
        <f t="shared" si="74"/>
        <v>2589.3000000000002</v>
      </c>
      <c r="P35" s="125">
        <f>RCFs!C$7</f>
        <v>12.33</v>
      </c>
      <c r="Q35" s="83">
        <f t="shared" si="68"/>
        <v>3366</v>
      </c>
      <c r="R35" s="83">
        <f t="shared" si="68"/>
        <v>3883.9</v>
      </c>
      <c r="S35" s="118">
        <f t="shared" si="75"/>
        <v>2561.6999999999998</v>
      </c>
      <c r="T35" s="125">
        <f>RCFs!C$9</f>
        <v>12.199</v>
      </c>
      <c r="U35" s="118">
        <f t="shared" si="76"/>
        <v>2561.6999999999998</v>
      </c>
      <c r="V35" s="125">
        <f t="shared" si="77"/>
        <v>12.199</v>
      </c>
      <c r="W35" s="123">
        <f t="shared" si="78"/>
        <v>2817.8</v>
      </c>
      <c r="X35" s="123">
        <f t="shared" si="69"/>
        <v>3509.5</v>
      </c>
      <c r="Y35" s="123">
        <f t="shared" si="69"/>
        <v>4149.8999999999996</v>
      </c>
      <c r="Z35" s="123">
        <f t="shared" si="69"/>
        <v>3765.6</v>
      </c>
      <c r="AA35" s="123">
        <f t="shared" si="69"/>
        <v>5558.8</v>
      </c>
      <c r="AB35" s="123">
        <f t="shared" si="69"/>
        <v>7685.1</v>
      </c>
      <c r="AC35" s="118">
        <f t="shared" si="79"/>
        <v>2591.4</v>
      </c>
      <c r="AD35" s="125">
        <f>RCFs!C$13</f>
        <v>12.34</v>
      </c>
      <c r="AE35" s="123">
        <f t="shared" si="70"/>
        <v>4275.8</v>
      </c>
      <c r="AF35" s="123">
        <f t="shared" si="70"/>
        <v>5441.9</v>
      </c>
      <c r="AG35" s="123">
        <f t="shared" si="70"/>
        <v>7774.2</v>
      </c>
      <c r="AH35" s="118">
        <f t="shared" si="80"/>
        <v>2616.6</v>
      </c>
      <c r="AI35" s="128">
        <f>RCFs!C$31</f>
        <v>12.46</v>
      </c>
      <c r="AJ35" s="118">
        <f t="shared" si="81"/>
        <v>0</v>
      </c>
      <c r="AK35" s="128"/>
      <c r="AL35" s="118">
        <f t="shared" si="82"/>
        <v>2693.2</v>
      </c>
      <c r="AM35" s="128">
        <f>RCFs!C$33</f>
        <v>12.824999999999999</v>
      </c>
      <c r="AN35" s="123">
        <f t="shared" si="83"/>
        <v>4039.8</v>
      </c>
      <c r="AO35" s="118">
        <f t="shared" si="84"/>
        <v>2713.2</v>
      </c>
      <c r="AP35" s="128">
        <f>RCFs!C$35</f>
        <v>12.92</v>
      </c>
      <c r="AQ35" s="123">
        <f t="shared" si="85"/>
        <v>3255.8</v>
      </c>
      <c r="AR35" s="123">
        <f t="shared" si="85"/>
        <v>3662.8</v>
      </c>
      <c r="AS35" s="118">
        <f t="shared" si="86"/>
        <v>2753.1</v>
      </c>
      <c r="AT35" s="128">
        <f>RCFs!C$37</f>
        <v>13.11</v>
      </c>
      <c r="AU35" s="118">
        <f t="shared" si="87"/>
        <v>2698.5</v>
      </c>
      <c r="AV35" s="118">
        <f>RCFs!C$39</f>
        <v>12.85</v>
      </c>
      <c r="AW35" s="118">
        <f t="shared" si="88"/>
        <v>2663.2</v>
      </c>
      <c r="AX35" s="128">
        <f>RCFs!C$41</f>
        <v>12.682</v>
      </c>
    </row>
    <row r="36" spans="1:50" s="141" customFormat="1" x14ac:dyDescent="0.2">
      <c r="A36" s="140" t="s">
        <v>43</v>
      </c>
      <c r="B36" s="41" t="s">
        <v>44</v>
      </c>
      <c r="C36" s="121">
        <v>62.6</v>
      </c>
      <c r="D36" s="118">
        <f t="shared" si="71"/>
        <v>2734.3</v>
      </c>
      <c r="E36" s="125">
        <f>RCFs!C$43</f>
        <v>43.679000000000002</v>
      </c>
      <c r="F36" s="118">
        <f t="shared" si="72"/>
        <v>786.4</v>
      </c>
      <c r="G36" s="125">
        <f>RCFs!C$5</f>
        <v>12.563000000000001</v>
      </c>
      <c r="H36" s="118">
        <f t="shared" si="73"/>
        <v>786.4</v>
      </c>
      <c r="I36" s="125">
        <f>RCFs!C$5</f>
        <v>12.563000000000001</v>
      </c>
      <c r="J36" s="83">
        <f t="shared" si="67"/>
        <v>865.1</v>
      </c>
      <c r="K36" s="83">
        <f t="shared" si="67"/>
        <v>1061.7</v>
      </c>
      <c r="L36" s="83">
        <f t="shared" si="67"/>
        <v>1179.7</v>
      </c>
      <c r="M36" s="83">
        <f t="shared" si="67"/>
        <v>1572.9</v>
      </c>
      <c r="N36" s="83">
        <f t="shared" si="67"/>
        <v>1690.9</v>
      </c>
      <c r="O36" s="118">
        <f t="shared" si="74"/>
        <v>771.8</v>
      </c>
      <c r="P36" s="125">
        <f>RCFs!C$7</f>
        <v>12.33</v>
      </c>
      <c r="Q36" s="83">
        <f t="shared" si="68"/>
        <v>1003.3</v>
      </c>
      <c r="R36" s="83">
        <f t="shared" si="68"/>
        <v>1157.7</v>
      </c>
      <c r="S36" s="118">
        <f t="shared" si="75"/>
        <v>763.6</v>
      </c>
      <c r="T36" s="125">
        <f>RCFs!C$9</f>
        <v>12.199</v>
      </c>
      <c r="U36" s="118">
        <f t="shared" si="76"/>
        <v>763.6</v>
      </c>
      <c r="V36" s="125">
        <f t="shared" si="77"/>
        <v>12.199</v>
      </c>
      <c r="W36" s="123">
        <f t="shared" si="78"/>
        <v>839.9</v>
      </c>
      <c r="X36" s="123">
        <f t="shared" si="69"/>
        <v>1046.0999999999999</v>
      </c>
      <c r="Y36" s="123">
        <f t="shared" si="69"/>
        <v>1237</v>
      </c>
      <c r="Z36" s="123">
        <f t="shared" si="69"/>
        <v>1122.4000000000001</v>
      </c>
      <c r="AA36" s="123">
        <f t="shared" si="69"/>
        <v>1657</v>
      </c>
      <c r="AB36" s="123">
        <f t="shared" si="69"/>
        <v>2290.8000000000002</v>
      </c>
      <c r="AC36" s="118">
        <f t="shared" si="79"/>
        <v>772.4</v>
      </c>
      <c r="AD36" s="125">
        <f>RCFs!C$13</f>
        <v>12.34</v>
      </c>
      <c r="AE36" s="123">
        <f t="shared" si="70"/>
        <v>1274.5</v>
      </c>
      <c r="AF36" s="123">
        <f t="shared" si="70"/>
        <v>1622</v>
      </c>
      <c r="AG36" s="123">
        <f t="shared" si="70"/>
        <v>2317.1999999999998</v>
      </c>
      <c r="AH36" s="118">
        <f t="shared" si="80"/>
        <v>779.9</v>
      </c>
      <c r="AI36" s="128">
        <f>RCFs!C$31</f>
        <v>12.46</v>
      </c>
      <c r="AJ36" s="118">
        <f t="shared" si="81"/>
        <v>0</v>
      </c>
      <c r="AK36" s="128"/>
      <c r="AL36" s="118">
        <f t="shared" si="82"/>
        <v>802.8</v>
      </c>
      <c r="AM36" s="128">
        <f>RCFs!C$33</f>
        <v>12.824999999999999</v>
      </c>
      <c r="AN36" s="123">
        <f t="shared" si="83"/>
        <v>1204.2</v>
      </c>
      <c r="AO36" s="118">
        <f t="shared" si="84"/>
        <v>808.7</v>
      </c>
      <c r="AP36" s="128">
        <f>RCFs!C$35</f>
        <v>12.92</v>
      </c>
      <c r="AQ36" s="123">
        <f t="shared" si="85"/>
        <v>970.4</v>
      </c>
      <c r="AR36" s="123">
        <f t="shared" si="85"/>
        <v>1091.7</v>
      </c>
      <c r="AS36" s="118">
        <f t="shared" si="86"/>
        <v>820.6</v>
      </c>
      <c r="AT36" s="128">
        <f>RCFs!C$37</f>
        <v>13.11</v>
      </c>
      <c r="AU36" s="118">
        <f t="shared" si="87"/>
        <v>804.4</v>
      </c>
      <c r="AV36" s="118">
        <f>RCFs!C$39</f>
        <v>12.85</v>
      </c>
      <c r="AW36" s="118">
        <f t="shared" si="88"/>
        <v>793.8</v>
      </c>
      <c r="AX36" s="128">
        <f>RCFs!C$41</f>
        <v>12.682</v>
      </c>
    </row>
    <row r="37" spans="1:50" s="141" customFormat="1" x14ac:dyDescent="0.2">
      <c r="A37" s="140" t="s">
        <v>45</v>
      </c>
      <c r="B37" s="41" t="s">
        <v>46</v>
      </c>
      <c r="C37" s="118">
        <v>90</v>
      </c>
      <c r="D37" s="118">
        <f t="shared" si="71"/>
        <v>3931.1</v>
      </c>
      <c r="E37" s="125">
        <f>RCFs!C$43</f>
        <v>43.679000000000002</v>
      </c>
      <c r="F37" s="118">
        <f t="shared" si="72"/>
        <v>1130.7</v>
      </c>
      <c r="G37" s="125">
        <f>RCFs!C$5</f>
        <v>12.563000000000001</v>
      </c>
      <c r="H37" s="118">
        <f t="shared" si="73"/>
        <v>1130.7</v>
      </c>
      <c r="I37" s="125">
        <f>RCFs!C$5</f>
        <v>12.563000000000001</v>
      </c>
      <c r="J37" s="83">
        <f t="shared" si="67"/>
        <v>1243.7</v>
      </c>
      <c r="K37" s="83">
        <f t="shared" si="67"/>
        <v>1526.4</v>
      </c>
      <c r="L37" s="83">
        <f t="shared" si="67"/>
        <v>1696</v>
      </c>
      <c r="M37" s="83">
        <f t="shared" si="67"/>
        <v>2261.3000000000002</v>
      </c>
      <c r="N37" s="83">
        <f t="shared" si="67"/>
        <v>2430.9</v>
      </c>
      <c r="O37" s="118">
        <f t="shared" si="74"/>
        <v>1109.7</v>
      </c>
      <c r="P37" s="125">
        <f>RCFs!C$7</f>
        <v>12.33</v>
      </c>
      <c r="Q37" s="83">
        <f t="shared" si="68"/>
        <v>1442.6</v>
      </c>
      <c r="R37" s="83">
        <f t="shared" si="68"/>
        <v>1664.5</v>
      </c>
      <c r="S37" s="118">
        <f t="shared" si="75"/>
        <v>1097.9000000000001</v>
      </c>
      <c r="T37" s="125">
        <f>RCFs!C$9</f>
        <v>12.199</v>
      </c>
      <c r="U37" s="118">
        <f t="shared" si="76"/>
        <v>1097.9000000000001</v>
      </c>
      <c r="V37" s="125">
        <f t="shared" si="77"/>
        <v>12.199</v>
      </c>
      <c r="W37" s="123">
        <f t="shared" si="78"/>
        <v>1207.5999999999999</v>
      </c>
      <c r="X37" s="123">
        <f t="shared" si="69"/>
        <v>1504.1</v>
      </c>
      <c r="Y37" s="123">
        <f t="shared" si="69"/>
        <v>1778.5</v>
      </c>
      <c r="Z37" s="123">
        <f t="shared" si="69"/>
        <v>1613.9</v>
      </c>
      <c r="AA37" s="123">
        <f t="shared" si="69"/>
        <v>2382.4</v>
      </c>
      <c r="AB37" s="123">
        <f t="shared" si="69"/>
        <v>3293.7</v>
      </c>
      <c r="AC37" s="118">
        <f t="shared" si="79"/>
        <v>1110.5999999999999</v>
      </c>
      <c r="AD37" s="125">
        <f>RCFs!C$13</f>
        <v>12.34</v>
      </c>
      <c r="AE37" s="123">
        <f t="shared" si="70"/>
        <v>1832.5</v>
      </c>
      <c r="AF37" s="123">
        <f t="shared" si="70"/>
        <v>2332.3000000000002</v>
      </c>
      <c r="AG37" s="123">
        <f t="shared" si="70"/>
        <v>3331.8</v>
      </c>
      <c r="AH37" s="118">
        <f t="shared" si="80"/>
        <v>1121.4000000000001</v>
      </c>
      <c r="AI37" s="128">
        <f>RCFs!C$31</f>
        <v>12.46</v>
      </c>
      <c r="AJ37" s="118">
        <f t="shared" si="81"/>
        <v>0</v>
      </c>
      <c r="AK37" s="128"/>
      <c r="AL37" s="118">
        <f t="shared" si="82"/>
        <v>1154.2</v>
      </c>
      <c r="AM37" s="128">
        <f>RCFs!C$33</f>
        <v>12.824999999999999</v>
      </c>
      <c r="AN37" s="123">
        <f t="shared" si="83"/>
        <v>1731.3</v>
      </c>
      <c r="AO37" s="118">
        <f t="shared" si="84"/>
        <v>1162.8</v>
      </c>
      <c r="AP37" s="128">
        <f>RCFs!C$35</f>
        <v>12.92</v>
      </c>
      <c r="AQ37" s="123">
        <f t="shared" si="85"/>
        <v>1395.3</v>
      </c>
      <c r="AR37" s="123">
        <f t="shared" si="85"/>
        <v>1569.7</v>
      </c>
      <c r="AS37" s="118">
        <f t="shared" si="86"/>
        <v>1179.9000000000001</v>
      </c>
      <c r="AT37" s="128">
        <f>RCFs!C$37</f>
        <v>13.11</v>
      </c>
      <c r="AU37" s="118">
        <f t="shared" si="87"/>
        <v>1156.5</v>
      </c>
      <c r="AV37" s="118">
        <f>RCFs!C$39</f>
        <v>12.85</v>
      </c>
      <c r="AW37" s="118">
        <f t="shared" si="88"/>
        <v>1141.3</v>
      </c>
      <c r="AX37" s="128">
        <f>RCFs!C$41</f>
        <v>12.682</v>
      </c>
    </row>
    <row r="38" spans="1:50" s="141" customFormat="1" x14ac:dyDescent="0.2">
      <c r="A38" s="140" t="s">
        <v>47</v>
      </c>
      <c r="B38" s="41" t="s">
        <v>48</v>
      </c>
      <c r="C38" s="121">
        <v>81.8</v>
      </c>
      <c r="D38" s="118">
        <f t="shared" si="71"/>
        <v>3572.9</v>
      </c>
      <c r="E38" s="125">
        <f>RCFs!C$43</f>
        <v>43.679000000000002</v>
      </c>
      <c r="F38" s="118">
        <f t="shared" si="72"/>
        <v>1027.7</v>
      </c>
      <c r="G38" s="125">
        <f>RCFs!C$5</f>
        <v>12.563000000000001</v>
      </c>
      <c r="H38" s="118">
        <f t="shared" si="73"/>
        <v>1027.7</v>
      </c>
      <c r="I38" s="125">
        <f>RCFs!C$5</f>
        <v>12.563000000000001</v>
      </c>
      <c r="J38" s="83">
        <f t="shared" si="67"/>
        <v>1130.4000000000001</v>
      </c>
      <c r="K38" s="83">
        <f t="shared" si="67"/>
        <v>1387.3</v>
      </c>
      <c r="L38" s="83">
        <f t="shared" si="67"/>
        <v>1541.5</v>
      </c>
      <c r="M38" s="83">
        <f t="shared" si="67"/>
        <v>2055.3000000000002</v>
      </c>
      <c r="N38" s="83">
        <f t="shared" si="67"/>
        <v>2209.5</v>
      </c>
      <c r="O38" s="118">
        <f t="shared" si="74"/>
        <v>1008.5</v>
      </c>
      <c r="P38" s="125">
        <f>RCFs!C$7</f>
        <v>12.33</v>
      </c>
      <c r="Q38" s="83">
        <f t="shared" si="68"/>
        <v>1311</v>
      </c>
      <c r="R38" s="83">
        <f t="shared" si="68"/>
        <v>1512.7</v>
      </c>
      <c r="S38" s="118">
        <f t="shared" si="75"/>
        <v>997.8</v>
      </c>
      <c r="T38" s="125">
        <f>RCFs!C$9</f>
        <v>12.199</v>
      </c>
      <c r="U38" s="118">
        <f t="shared" si="76"/>
        <v>997.8</v>
      </c>
      <c r="V38" s="125">
        <f t="shared" si="77"/>
        <v>12.199</v>
      </c>
      <c r="W38" s="123">
        <f t="shared" si="78"/>
        <v>1097.5</v>
      </c>
      <c r="X38" s="123">
        <f t="shared" si="69"/>
        <v>1366.9</v>
      </c>
      <c r="Y38" s="123">
        <f t="shared" si="69"/>
        <v>1616.4</v>
      </c>
      <c r="Z38" s="123">
        <f t="shared" si="69"/>
        <v>1466.7</v>
      </c>
      <c r="AA38" s="123">
        <f t="shared" si="69"/>
        <v>2165.1999999999998</v>
      </c>
      <c r="AB38" s="123">
        <f t="shared" si="69"/>
        <v>2993.4</v>
      </c>
      <c r="AC38" s="118">
        <f t="shared" si="79"/>
        <v>1009.4</v>
      </c>
      <c r="AD38" s="125">
        <f>RCFs!C$13</f>
        <v>12.34</v>
      </c>
      <c r="AE38" s="123">
        <f t="shared" si="70"/>
        <v>1665.5</v>
      </c>
      <c r="AF38" s="123">
        <f t="shared" si="70"/>
        <v>2119.6999999999998</v>
      </c>
      <c r="AG38" s="123">
        <f t="shared" si="70"/>
        <v>3028.2</v>
      </c>
      <c r="AH38" s="118">
        <f t="shared" si="80"/>
        <v>1019.2</v>
      </c>
      <c r="AI38" s="128">
        <f>RCFs!C$31</f>
        <v>12.46</v>
      </c>
      <c r="AJ38" s="118">
        <f t="shared" si="81"/>
        <v>0</v>
      </c>
      <c r="AK38" s="128"/>
      <c r="AL38" s="118">
        <f t="shared" si="82"/>
        <v>1049</v>
      </c>
      <c r="AM38" s="128">
        <f>RCFs!C$33</f>
        <v>12.824999999999999</v>
      </c>
      <c r="AN38" s="123">
        <f t="shared" si="83"/>
        <v>1573.5</v>
      </c>
      <c r="AO38" s="118">
        <f t="shared" si="84"/>
        <v>1056.8</v>
      </c>
      <c r="AP38" s="128">
        <f>RCFs!C$35</f>
        <v>12.92</v>
      </c>
      <c r="AQ38" s="123">
        <f t="shared" si="85"/>
        <v>1268.0999999999999</v>
      </c>
      <c r="AR38" s="123">
        <f t="shared" si="85"/>
        <v>1426.6</v>
      </c>
      <c r="AS38" s="118">
        <f t="shared" si="86"/>
        <v>1072.3</v>
      </c>
      <c r="AT38" s="128">
        <f>RCFs!C$37</f>
        <v>13.11</v>
      </c>
      <c r="AU38" s="118">
        <f t="shared" si="87"/>
        <v>1051.0999999999999</v>
      </c>
      <c r="AV38" s="118">
        <f>RCFs!C$39</f>
        <v>12.85</v>
      </c>
      <c r="AW38" s="118">
        <f t="shared" si="88"/>
        <v>1037.3</v>
      </c>
      <c r="AX38" s="128">
        <f>RCFs!C$41</f>
        <v>12.682</v>
      </c>
    </row>
    <row r="39" spans="1:50" s="141" customFormat="1" x14ac:dyDescent="0.2">
      <c r="A39" s="140" t="s">
        <v>49</v>
      </c>
      <c r="B39" s="41" t="s">
        <v>50</v>
      </c>
      <c r="C39" s="121">
        <v>140</v>
      </c>
      <c r="D39" s="118">
        <f t="shared" si="71"/>
        <v>6115.1</v>
      </c>
      <c r="E39" s="125">
        <f>RCFs!C$43</f>
        <v>43.679000000000002</v>
      </c>
      <c r="F39" s="118">
        <f t="shared" si="72"/>
        <v>1758.8</v>
      </c>
      <c r="G39" s="125">
        <f>RCFs!C$5</f>
        <v>12.563000000000001</v>
      </c>
      <c r="H39" s="118">
        <f t="shared" si="73"/>
        <v>1758.8</v>
      </c>
      <c r="I39" s="125">
        <f>RCFs!C$5</f>
        <v>12.563000000000001</v>
      </c>
      <c r="J39" s="83">
        <f t="shared" ref="J39:N48" si="89">ROUND($C39*$I39*J$6,1)</f>
        <v>1934.7</v>
      </c>
      <c r="K39" s="83">
        <f t="shared" si="89"/>
        <v>2374.4</v>
      </c>
      <c r="L39" s="83">
        <f t="shared" si="89"/>
        <v>2638.2</v>
      </c>
      <c r="M39" s="83">
        <f t="shared" si="89"/>
        <v>3517.6</v>
      </c>
      <c r="N39" s="83">
        <f t="shared" si="89"/>
        <v>3781.5</v>
      </c>
      <c r="O39" s="118">
        <f t="shared" si="74"/>
        <v>1726.2</v>
      </c>
      <c r="P39" s="125">
        <f>RCFs!C$7</f>
        <v>12.33</v>
      </c>
      <c r="Q39" s="83">
        <f t="shared" si="68"/>
        <v>2244</v>
      </c>
      <c r="R39" s="83">
        <f t="shared" si="68"/>
        <v>2589.3000000000002</v>
      </c>
      <c r="S39" s="118">
        <f t="shared" si="75"/>
        <v>1707.8</v>
      </c>
      <c r="T39" s="125">
        <f>RCFs!C$9</f>
        <v>12.199</v>
      </c>
      <c r="U39" s="118">
        <f t="shared" si="76"/>
        <v>1707.8</v>
      </c>
      <c r="V39" s="125">
        <f t="shared" si="77"/>
        <v>12.199</v>
      </c>
      <c r="W39" s="123">
        <f t="shared" si="78"/>
        <v>1878.5</v>
      </c>
      <c r="X39" s="123">
        <f t="shared" si="69"/>
        <v>2339.6</v>
      </c>
      <c r="Y39" s="123">
        <f t="shared" si="69"/>
        <v>2766.6</v>
      </c>
      <c r="Z39" s="123">
        <f t="shared" si="69"/>
        <v>2510.4</v>
      </c>
      <c r="AA39" s="123">
        <f t="shared" si="69"/>
        <v>3705.9</v>
      </c>
      <c r="AB39" s="123">
        <f t="shared" si="69"/>
        <v>5123.3999999999996</v>
      </c>
      <c r="AC39" s="118">
        <f t="shared" si="79"/>
        <v>1727.6</v>
      </c>
      <c r="AD39" s="125">
        <f>RCFs!C$13</f>
        <v>12.34</v>
      </c>
      <c r="AE39" s="123">
        <f t="shared" si="70"/>
        <v>2850.5</v>
      </c>
      <c r="AF39" s="123">
        <f t="shared" si="70"/>
        <v>3628</v>
      </c>
      <c r="AG39" s="123">
        <f t="shared" si="70"/>
        <v>5182.8</v>
      </c>
      <c r="AH39" s="118">
        <f t="shared" si="80"/>
        <v>1744.4</v>
      </c>
      <c r="AI39" s="128">
        <f>RCFs!C$31</f>
        <v>12.46</v>
      </c>
      <c r="AJ39" s="118">
        <f t="shared" si="81"/>
        <v>0</v>
      </c>
      <c r="AK39" s="128"/>
      <c r="AL39" s="118">
        <f t="shared" si="82"/>
        <v>1795.5</v>
      </c>
      <c r="AM39" s="128">
        <f>RCFs!C$33</f>
        <v>12.824999999999999</v>
      </c>
      <c r="AN39" s="123">
        <f t="shared" si="83"/>
        <v>2693.2</v>
      </c>
      <c r="AO39" s="118">
        <f t="shared" si="84"/>
        <v>1808.8</v>
      </c>
      <c r="AP39" s="128">
        <f>RCFs!C$35</f>
        <v>12.92</v>
      </c>
      <c r="AQ39" s="123">
        <f t="shared" si="85"/>
        <v>2170.5</v>
      </c>
      <c r="AR39" s="123">
        <f t="shared" si="85"/>
        <v>2441.8000000000002</v>
      </c>
      <c r="AS39" s="118">
        <f t="shared" si="86"/>
        <v>1835.4</v>
      </c>
      <c r="AT39" s="128">
        <f>RCFs!C$37</f>
        <v>13.11</v>
      </c>
      <c r="AU39" s="118">
        <f t="shared" si="87"/>
        <v>1799</v>
      </c>
      <c r="AV39" s="118">
        <f>RCFs!C$39</f>
        <v>12.85</v>
      </c>
      <c r="AW39" s="118">
        <f t="shared" si="88"/>
        <v>1775.4</v>
      </c>
      <c r="AX39" s="128">
        <f>RCFs!C$41</f>
        <v>12.682</v>
      </c>
    </row>
    <row r="40" spans="1:50" s="141" customFormat="1" x14ac:dyDescent="0.2">
      <c r="A40" s="140" t="s">
        <v>51</v>
      </c>
      <c r="B40" s="41" t="s">
        <v>52</v>
      </c>
      <c r="C40" s="118">
        <v>245</v>
      </c>
      <c r="D40" s="118">
        <f t="shared" si="71"/>
        <v>10701.4</v>
      </c>
      <c r="E40" s="125">
        <f>RCFs!C$43</f>
        <v>43.679000000000002</v>
      </c>
      <c r="F40" s="118">
        <f t="shared" si="72"/>
        <v>3077.9</v>
      </c>
      <c r="G40" s="125">
        <f>RCFs!C$5</f>
        <v>12.563000000000001</v>
      </c>
      <c r="H40" s="118">
        <f t="shared" si="73"/>
        <v>3077.9</v>
      </c>
      <c r="I40" s="125">
        <f>RCFs!C$5</f>
        <v>12.563000000000001</v>
      </c>
      <c r="J40" s="83">
        <f t="shared" si="89"/>
        <v>3385.7</v>
      </c>
      <c r="K40" s="83">
        <f t="shared" si="89"/>
        <v>4155.2</v>
      </c>
      <c r="L40" s="83">
        <f t="shared" si="89"/>
        <v>4616.8999999999996</v>
      </c>
      <c r="M40" s="83">
        <f t="shared" si="89"/>
        <v>6155.9</v>
      </c>
      <c r="N40" s="83">
        <f t="shared" si="89"/>
        <v>6617.6</v>
      </c>
      <c r="O40" s="118">
        <f t="shared" si="74"/>
        <v>3020.8</v>
      </c>
      <c r="P40" s="125">
        <f>RCFs!C$7</f>
        <v>12.33</v>
      </c>
      <c r="Q40" s="83">
        <f t="shared" si="68"/>
        <v>3927</v>
      </c>
      <c r="R40" s="83">
        <f t="shared" si="68"/>
        <v>4531.2</v>
      </c>
      <c r="S40" s="118">
        <f t="shared" si="75"/>
        <v>2988.7</v>
      </c>
      <c r="T40" s="125">
        <f>RCFs!C$9</f>
        <v>12.199</v>
      </c>
      <c r="U40" s="118">
        <f t="shared" si="76"/>
        <v>2988.7</v>
      </c>
      <c r="V40" s="125">
        <f t="shared" si="77"/>
        <v>12.199</v>
      </c>
      <c r="W40" s="123">
        <f t="shared" si="78"/>
        <v>3287.5</v>
      </c>
      <c r="X40" s="123">
        <f t="shared" si="69"/>
        <v>4094.5</v>
      </c>
      <c r="Y40" s="123">
        <f t="shared" si="69"/>
        <v>4841.6000000000004</v>
      </c>
      <c r="Z40" s="123">
        <f t="shared" si="69"/>
        <v>4393.3</v>
      </c>
      <c r="AA40" s="123">
        <f t="shared" si="69"/>
        <v>6485.4</v>
      </c>
      <c r="AB40" s="123">
        <f t="shared" si="69"/>
        <v>8966.1</v>
      </c>
      <c r="AC40" s="118">
        <f t="shared" si="79"/>
        <v>3023.3</v>
      </c>
      <c r="AD40" s="125">
        <f>RCFs!C$13</f>
        <v>12.34</v>
      </c>
      <c r="AE40" s="123">
        <f t="shared" si="70"/>
        <v>4988.3999999999996</v>
      </c>
      <c r="AF40" s="123">
        <f t="shared" si="70"/>
        <v>6348.9</v>
      </c>
      <c r="AG40" s="123">
        <f t="shared" si="70"/>
        <v>9069.9</v>
      </c>
      <c r="AH40" s="118">
        <f t="shared" si="80"/>
        <v>3052.7</v>
      </c>
      <c r="AI40" s="128">
        <f>RCFs!C$31</f>
        <v>12.46</v>
      </c>
      <c r="AJ40" s="118">
        <f t="shared" si="81"/>
        <v>0</v>
      </c>
      <c r="AK40" s="128"/>
      <c r="AL40" s="118">
        <f t="shared" si="82"/>
        <v>3142.1</v>
      </c>
      <c r="AM40" s="128">
        <f>RCFs!C$33</f>
        <v>12.824999999999999</v>
      </c>
      <c r="AN40" s="123">
        <f t="shared" si="83"/>
        <v>4713.1000000000004</v>
      </c>
      <c r="AO40" s="118">
        <f t="shared" si="84"/>
        <v>3165.4</v>
      </c>
      <c r="AP40" s="128">
        <f>RCFs!C$35</f>
        <v>12.92</v>
      </c>
      <c r="AQ40" s="123">
        <f t="shared" si="85"/>
        <v>3798.4</v>
      </c>
      <c r="AR40" s="123">
        <f t="shared" si="85"/>
        <v>4273.2</v>
      </c>
      <c r="AS40" s="118">
        <f t="shared" si="86"/>
        <v>3211.9</v>
      </c>
      <c r="AT40" s="128">
        <f>RCFs!C$37</f>
        <v>13.11</v>
      </c>
      <c r="AU40" s="118">
        <f t="shared" si="87"/>
        <v>3148.2</v>
      </c>
      <c r="AV40" s="118">
        <f>RCFs!C$39</f>
        <v>12.85</v>
      </c>
      <c r="AW40" s="118">
        <f t="shared" si="88"/>
        <v>3107</v>
      </c>
      <c r="AX40" s="128">
        <f>RCFs!C$41</f>
        <v>12.682</v>
      </c>
    </row>
    <row r="41" spans="1:50" s="141" customFormat="1" x14ac:dyDescent="0.2">
      <c r="A41" s="140" t="s">
        <v>53</v>
      </c>
      <c r="B41" s="41" t="s">
        <v>54</v>
      </c>
      <c r="C41" s="121">
        <v>35</v>
      </c>
      <c r="D41" s="118">
        <f t="shared" si="71"/>
        <v>1528.8</v>
      </c>
      <c r="E41" s="125">
        <f>RCFs!C$43</f>
        <v>43.679000000000002</v>
      </c>
      <c r="F41" s="118">
        <f t="shared" si="72"/>
        <v>439.7</v>
      </c>
      <c r="G41" s="125">
        <f>RCFs!C$5</f>
        <v>12.563000000000001</v>
      </c>
      <c r="H41" s="118">
        <f t="shared" si="73"/>
        <v>439.7</v>
      </c>
      <c r="I41" s="125">
        <f>RCFs!C$5</f>
        <v>12.563000000000001</v>
      </c>
      <c r="J41" s="83">
        <f t="shared" si="89"/>
        <v>483.7</v>
      </c>
      <c r="K41" s="83">
        <f t="shared" si="89"/>
        <v>593.6</v>
      </c>
      <c r="L41" s="83">
        <f t="shared" si="89"/>
        <v>659.6</v>
      </c>
      <c r="M41" s="83">
        <f t="shared" si="89"/>
        <v>879.4</v>
      </c>
      <c r="N41" s="83">
        <f t="shared" si="89"/>
        <v>945.4</v>
      </c>
      <c r="O41" s="118">
        <f t="shared" si="74"/>
        <v>431.5</v>
      </c>
      <c r="P41" s="125">
        <f>RCFs!C$7</f>
        <v>12.33</v>
      </c>
      <c r="Q41" s="83">
        <f t="shared" si="68"/>
        <v>560.9</v>
      </c>
      <c r="R41" s="83">
        <f t="shared" si="68"/>
        <v>647.20000000000005</v>
      </c>
      <c r="S41" s="118">
        <f t="shared" si="75"/>
        <v>426.9</v>
      </c>
      <c r="T41" s="125">
        <f>RCFs!C$9</f>
        <v>12.199</v>
      </c>
      <c r="U41" s="118">
        <f t="shared" si="76"/>
        <v>426.9</v>
      </c>
      <c r="V41" s="125">
        <f t="shared" si="77"/>
        <v>12.199</v>
      </c>
      <c r="W41" s="123">
        <f t="shared" si="78"/>
        <v>469.5</v>
      </c>
      <c r="X41" s="123">
        <f t="shared" si="69"/>
        <v>584.79999999999995</v>
      </c>
      <c r="Y41" s="123">
        <f t="shared" si="69"/>
        <v>691.5</v>
      </c>
      <c r="Z41" s="123">
        <f t="shared" si="69"/>
        <v>627.5</v>
      </c>
      <c r="AA41" s="123">
        <f t="shared" si="69"/>
        <v>926.3</v>
      </c>
      <c r="AB41" s="123">
        <f t="shared" si="69"/>
        <v>1280.7</v>
      </c>
      <c r="AC41" s="118">
        <f t="shared" si="79"/>
        <v>431.9</v>
      </c>
      <c r="AD41" s="125">
        <f>RCFs!C$13</f>
        <v>12.34</v>
      </c>
      <c r="AE41" s="123">
        <f t="shared" si="70"/>
        <v>712.6</v>
      </c>
      <c r="AF41" s="123">
        <f t="shared" si="70"/>
        <v>907</v>
      </c>
      <c r="AG41" s="123">
        <f t="shared" si="70"/>
        <v>1295.7</v>
      </c>
      <c r="AH41" s="118">
        <f t="shared" si="80"/>
        <v>436.1</v>
      </c>
      <c r="AI41" s="128">
        <f>RCFs!C$31</f>
        <v>12.46</v>
      </c>
      <c r="AJ41" s="118">
        <f t="shared" si="81"/>
        <v>0</v>
      </c>
      <c r="AK41" s="128"/>
      <c r="AL41" s="118">
        <f t="shared" si="82"/>
        <v>448.8</v>
      </c>
      <c r="AM41" s="128">
        <f>RCFs!C$33</f>
        <v>12.824999999999999</v>
      </c>
      <c r="AN41" s="123">
        <f t="shared" si="83"/>
        <v>673.2</v>
      </c>
      <c r="AO41" s="118">
        <f t="shared" si="84"/>
        <v>452.2</v>
      </c>
      <c r="AP41" s="128">
        <f>RCFs!C$35</f>
        <v>12.92</v>
      </c>
      <c r="AQ41" s="123">
        <f t="shared" si="85"/>
        <v>542.6</v>
      </c>
      <c r="AR41" s="123">
        <f t="shared" si="85"/>
        <v>610.4</v>
      </c>
      <c r="AS41" s="118">
        <f t="shared" si="86"/>
        <v>458.8</v>
      </c>
      <c r="AT41" s="128">
        <f>RCFs!C$37</f>
        <v>13.11</v>
      </c>
      <c r="AU41" s="118">
        <f t="shared" si="87"/>
        <v>449.7</v>
      </c>
      <c r="AV41" s="118">
        <f>RCFs!C$39</f>
        <v>12.85</v>
      </c>
      <c r="AW41" s="118">
        <f t="shared" si="88"/>
        <v>443.8</v>
      </c>
      <c r="AX41" s="128">
        <f>RCFs!C$41</f>
        <v>12.682</v>
      </c>
    </row>
    <row r="42" spans="1:50" s="141" customFormat="1" x14ac:dyDescent="0.2">
      <c r="A42" s="140" t="s">
        <v>102</v>
      </c>
      <c r="B42" s="41" t="s">
        <v>55</v>
      </c>
      <c r="C42" s="121">
        <v>60</v>
      </c>
      <c r="D42" s="118">
        <f t="shared" si="71"/>
        <v>2620.6999999999998</v>
      </c>
      <c r="E42" s="125">
        <f>RCFs!C$43</f>
        <v>43.679000000000002</v>
      </c>
      <c r="F42" s="118">
        <f t="shared" si="72"/>
        <v>753.8</v>
      </c>
      <c r="G42" s="125">
        <f>RCFs!C$5</f>
        <v>12.563000000000001</v>
      </c>
      <c r="H42" s="118">
        <f t="shared" si="73"/>
        <v>753.8</v>
      </c>
      <c r="I42" s="125">
        <f>RCFs!C$5</f>
        <v>12.563000000000001</v>
      </c>
      <c r="J42" s="83">
        <f t="shared" si="89"/>
        <v>829.2</v>
      </c>
      <c r="K42" s="83">
        <f t="shared" si="89"/>
        <v>1017.6</v>
      </c>
      <c r="L42" s="83">
        <f t="shared" si="89"/>
        <v>1130.7</v>
      </c>
      <c r="M42" s="83">
        <f t="shared" si="89"/>
        <v>1507.6</v>
      </c>
      <c r="N42" s="83">
        <f t="shared" si="89"/>
        <v>1620.6</v>
      </c>
      <c r="O42" s="118">
        <f t="shared" si="74"/>
        <v>739.8</v>
      </c>
      <c r="P42" s="125">
        <f>RCFs!C$7</f>
        <v>12.33</v>
      </c>
      <c r="Q42" s="83">
        <f t="shared" si="68"/>
        <v>961.7</v>
      </c>
      <c r="R42" s="83">
        <f t="shared" si="68"/>
        <v>1109.7</v>
      </c>
      <c r="S42" s="118">
        <f t="shared" si="75"/>
        <v>731.9</v>
      </c>
      <c r="T42" s="125">
        <f>RCFs!C$9</f>
        <v>12.199</v>
      </c>
      <c r="U42" s="118">
        <f t="shared" si="76"/>
        <v>731.9</v>
      </c>
      <c r="V42" s="125">
        <f t="shared" si="77"/>
        <v>12.199</v>
      </c>
      <c r="W42" s="123">
        <f t="shared" si="78"/>
        <v>805</v>
      </c>
      <c r="X42" s="123">
        <f t="shared" si="69"/>
        <v>1002.7</v>
      </c>
      <c r="Y42" s="123">
        <f t="shared" si="69"/>
        <v>1185.5999999999999</v>
      </c>
      <c r="Z42" s="123">
        <f t="shared" si="69"/>
        <v>1075.8</v>
      </c>
      <c r="AA42" s="123">
        <f t="shared" si="69"/>
        <v>1588.2</v>
      </c>
      <c r="AB42" s="123">
        <f t="shared" si="69"/>
        <v>2195.6999999999998</v>
      </c>
      <c r="AC42" s="118">
        <f t="shared" si="79"/>
        <v>740.4</v>
      </c>
      <c r="AD42" s="125">
        <f>RCFs!C$13</f>
        <v>12.34</v>
      </c>
      <c r="AE42" s="123">
        <f t="shared" si="70"/>
        <v>1221.7</v>
      </c>
      <c r="AF42" s="123">
        <f t="shared" si="70"/>
        <v>1554.8</v>
      </c>
      <c r="AG42" s="123">
        <f t="shared" si="70"/>
        <v>2221.1999999999998</v>
      </c>
      <c r="AH42" s="118">
        <f t="shared" si="80"/>
        <v>747.6</v>
      </c>
      <c r="AI42" s="128">
        <f>RCFs!C$31</f>
        <v>12.46</v>
      </c>
      <c r="AJ42" s="118">
        <f t="shared" si="81"/>
        <v>0</v>
      </c>
      <c r="AK42" s="128"/>
      <c r="AL42" s="118">
        <f t="shared" si="82"/>
        <v>769.5</v>
      </c>
      <c r="AM42" s="128">
        <f>RCFs!C$33</f>
        <v>12.824999999999999</v>
      </c>
      <c r="AN42" s="123">
        <f t="shared" si="83"/>
        <v>1154.2</v>
      </c>
      <c r="AO42" s="118">
        <f t="shared" si="84"/>
        <v>775.2</v>
      </c>
      <c r="AP42" s="128">
        <f>RCFs!C$35</f>
        <v>12.92</v>
      </c>
      <c r="AQ42" s="123">
        <f t="shared" si="85"/>
        <v>930.2</v>
      </c>
      <c r="AR42" s="123">
        <f t="shared" si="85"/>
        <v>1046.5</v>
      </c>
      <c r="AS42" s="118">
        <f t="shared" si="86"/>
        <v>786.6</v>
      </c>
      <c r="AT42" s="128">
        <f>RCFs!C$37</f>
        <v>13.11</v>
      </c>
      <c r="AU42" s="118">
        <f t="shared" si="87"/>
        <v>771</v>
      </c>
      <c r="AV42" s="118">
        <f>RCFs!C$39</f>
        <v>12.85</v>
      </c>
      <c r="AW42" s="118">
        <f t="shared" si="88"/>
        <v>760.9</v>
      </c>
      <c r="AX42" s="128">
        <f>RCFs!C$41</f>
        <v>12.682</v>
      </c>
    </row>
    <row r="43" spans="1:50" s="141" customFormat="1" x14ac:dyDescent="0.2">
      <c r="A43" s="140" t="s">
        <v>56</v>
      </c>
      <c r="B43" s="41" t="s">
        <v>57</v>
      </c>
      <c r="C43" s="118">
        <v>50</v>
      </c>
      <c r="D43" s="118">
        <f t="shared" si="71"/>
        <v>2184</v>
      </c>
      <c r="E43" s="125">
        <f>RCFs!C$43</f>
        <v>43.679000000000002</v>
      </c>
      <c r="F43" s="118">
        <f t="shared" si="72"/>
        <v>628.20000000000005</v>
      </c>
      <c r="G43" s="125">
        <f>RCFs!C$5</f>
        <v>12.563000000000001</v>
      </c>
      <c r="H43" s="118">
        <f t="shared" si="73"/>
        <v>628.20000000000005</v>
      </c>
      <c r="I43" s="125">
        <f>RCFs!C$5</f>
        <v>12.563000000000001</v>
      </c>
      <c r="J43" s="83">
        <f t="shared" si="89"/>
        <v>691</v>
      </c>
      <c r="K43" s="83">
        <f t="shared" si="89"/>
        <v>848</v>
      </c>
      <c r="L43" s="83">
        <f t="shared" si="89"/>
        <v>942.2</v>
      </c>
      <c r="M43" s="83">
        <f t="shared" si="89"/>
        <v>1256.3</v>
      </c>
      <c r="N43" s="83">
        <f t="shared" si="89"/>
        <v>1350.5</v>
      </c>
      <c r="O43" s="118">
        <f t="shared" si="74"/>
        <v>616.5</v>
      </c>
      <c r="P43" s="125">
        <f>RCFs!C$7</f>
        <v>12.33</v>
      </c>
      <c r="Q43" s="83">
        <f t="shared" si="68"/>
        <v>801.4</v>
      </c>
      <c r="R43" s="83">
        <f t="shared" si="68"/>
        <v>924.7</v>
      </c>
      <c r="S43" s="118">
        <f t="shared" si="75"/>
        <v>609.9</v>
      </c>
      <c r="T43" s="125">
        <f>RCFs!C$9</f>
        <v>12.199</v>
      </c>
      <c r="U43" s="118">
        <f t="shared" si="76"/>
        <v>609.9</v>
      </c>
      <c r="V43" s="125">
        <f t="shared" si="77"/>
        <v>12.199</v>
      </c>
      <c r="W43" s="123">
        <f t="shared" si="78"/>
        <v>670.8</v>
      </c>
      <c r="X43" s="123">
        <f t="shared" si="69"/>
        <v>835.5</v>
      </c>
      <c r="Y43" s="123">
        <f t="shared" si="69"/>
        <v>988</v>
      </c>
      <c r="Z43" s="123">
        <f t="shared" si="69"/>
        <v>896.5</v>
      </c>
      <c r="AA43" s="123">
        <f t="shared" si="69"/>
        <v>1323.4</v>
      </c>
      <c r="AB43" s="123">
        <f t="shared" si="69"/>
        <v>1829.7</v>
      </c>
      <c r="AC43" s="118">
        <f t="shared" si="79"/>
        <v>617</v>
      </c>
      <c r="AD43" s="125">
        <f>RCFs!C$13</f>
        <v>12.34</v>
      </c>
      <c r="AE43" s="123">
        <f t="shared" si="70"/>
        <v>1018.1</v>
      </c>
      <c r="AF43" s="123">
        <f t="shared" si="70"/>
        <v>1295.7</v>
      </c>
      <c r="AG43" s="123">
        <f t="shared" si="70"/>
        <v>1851</v>
      </c>
      <c r="AH43" s="118">
        <f t="shared" si="80"/>
        <v>623</v>
      </c>
      <c r="AI43" s="128">
        <f>RCFs!C$31</f>
        <v>12.46</v>
      </c>
      <c r="AJ43" s="118">
        <f t="shared" si="81"/>
        <v>0</v>
      </c>
      <c r="AK43" s="128"/>
      <c r="AL43" s="118">
        <f t="shared" si="82"/>
        <v>641.20000000000005</v>
      </c>
      <c r="AM43" s="128">
        <f>RCFs!C$33</f>
        <v>12.824999999999999</v>
      </c>
      <c r="AN43" s="123">
        <f t="shared" si="83"/>
        <v>961.8</v>
      </c>
      <c r="AO43" s="118">
        <f t="shared" si="84"/>
        <v>646</v>
      </c>
      <c r="AP43" s="128">
        <f>RCFs!C$35</f>
        <v>12.92</v>
      </c>
      <c r="AQ43" s="123">
        <f t="shared" si="85"/>
        <v>775.2</v>
      </c>
      <c r="AR43" s="123">
        <f t="shared" si="85"/>
        <v>872.1</v>
      </c>
      <c r="AS43" s="118">
        <f t="shared" si="86"/>
        <v>655.5</v>
      </c>
      <c r="AT43" s="128">
        <f>RCFs!C$37</f>
        <v>13.11</v>
      </c>
      <c r="AU43" s="118">
        <f t="shared" si="87"/>
        <v>642.5</v>
      </c>
      <c r="AV43" s="118">
        <f>RCFs!C$39</f>
        <v>12.85</v>
      </c>
      <c r="AW43" s="118">
        <f t="shared" si="88"/>
        <v>634.1</v>
      </c>
      <c r="AX43" s="128">
        <f>RCFs!C$41</f>
        <v>12.682</v>
      </c>
    </row>
    <row r="44" spans="1:50" s="141" customFormat="1" x14ac:dyDescent="0.2">
      <c r="A44" s="140" t="s">
        <v>58</v>
      </c>
      <c r="B44" s="41" t="s">
        <v>59</v>
      </c>
      <c r="C44" s="121">
        <v>93.1</v>
      </c>
      <c r="D44" s="118">
        <f t="shared" si="71"/>
        <v>4066.5</v>
      </c>
      <c r="E44" s="125">
        <f>RCFs!C$43</f>
        <v>43.679000000000002</v>
      </c>
      <c r="F44" s="118">
        <f t="shared" si="72"/>
        <v>1169.5999999999999</v>
      </c>
      <c r="G44" s="125">
        <f>RCFs!C$5</f>
        <v>12.563000000000001</v>
      </c>
      <c r="H44" s="118">
        <f t="shared" si="73"/>
        <v>1169.5999999999999</v>
      </c>
      <c r="I44" s="125">
        <f>RCFs!C$5</f>
        <v>12.563000000000001</v>
      </c>
      <c r="J44" s="83">
        <f t="shared" si="89"/>
        <v>1286.5999999999999</v>
      </c>
      <c r="K44" s="83">
        <f t="shared" si="89"/>
        <v>1579</v>
      </c>
      <c r="L44" s="83">
        <f t="shared" si="89"/>
        <v>1754.4</v>
      </c>
      <c r="M44" s="83">
        <f t="shared" si="89"/>
        <v>2339.1999999999998</v>
      </c>
      <c r="N44" s="83">
        <f t="shared" si="89"/>
        <v>2514.6999999999998</v>
      </c>
      <c r="O44" s="118">
        <f t="shared" si="74"/>
        <v>1147.9000000000001</v>
      </c>
      <c r="P44" s="125">
        <f>RCFs!C$7</f>
        <v>12.33</v>
      </c>
      <c r="Q44" s="83">
        <f t="shared" si="68"/>
        <v>1492.2</v>
      </c>
      <c r="R44" s="83">
        <f t="shared" si="68"/>
        <v>1721.8</v>
      </c>
      <c r="S44" s="118">
        <f t="shared" si="75"/>
        <v>1135.7</v>
      </c>
      <c r="T44" s="125">
        <f>RCFs!C$9</f>
        <v>12.199</v>
      </c>
      <c r="U44" s="118">
        <f t="shared" si="76"/>
        <v>1135.7</v>
      </c>
      <c r="V44" s="125">
        <f t="shared" si="77"/>
        <v>12.199</v>
      </c>
      <c r="W44" s="123">
        <f t="shared" si="78"/>
        <v>1249.2</v>
      </c>
      <c r="X44" s="123">
        <f t="shared" si="69"/>
        <v>1555.9</v>
      </c>
      <c r="Y44" s="123">
        <f t="shared" si="69"/>
        <v>1839.8</v>
      </c>
      <c r="Z44" s="123">
        <f t="shared" si="69"/>
        <v>1669.4</v>
      </c>
      <c r="AA44" s="123">
        <f t="shared" si="69"/>
        <v>2464.4</v>
      </c>
      <c r="AB44" s="123">
        <f t="shared" si="69"/>
        <v>3407.1</v>
      </c>
      <c r="AC44" s="118">
        <f t="shared" si="79"/>
        <v>1148.8</v>
      </c>
      <c r="AD44" s="125">
        <f>RCFs!C$13</f>
        <v>12.34</v>
      </c>
      <c r="AE44" s="123">
        <f t="shared" si="70"/>
        <v>1895.5</v>
      </c>
      <c r="AF44" s="123">
        <f t="shared" si="70"/>
        <v>2412.5</v>
      </c>
      <c r="AG44" s="123">
        <f t="shared" si="70"/>
        <v>3446.4</v>
      </c>
      <c r="AH44" s="118">
        <f t="shared" si="80"/>
        <v>1160</v>
      </c>
      <c r="AI44" s="128">
        <f>RCFs!C$31</f>
        <v>12.46</v>
      </c>
      <c r="AJ44" s="118">
        <f t="shared" si="81"/>
        <v>0</v>
      </c>
      <c r="AK44" s="128"/>
      <c r="AL44" s="118">
        <f t="shared" si="82"/>
        <v>1194</v>
      </c>
      <c r="AM44" s="128">
        <f>RCFs!C$33</f>
        <v>12.824999999999999</v>
      </c>
      <c r="AN44" s="123">
        <f t="shared" si="83"/>
        <v>1791</v>
      </c>
      <c r="AO44" s="118">
        <f t="shared" si="84"/>
        <v>1202.8</v>
      </c>
      <c r="AP44" s="128">
        <f>RCFs!C$35</f>
        <v>12.92</v>
      </c>
      <c r="AQ44" s="123">
        <f t="shared" si="85"/>
        <v>1443.3</v>
      </c>
      <c r="AR44" s="123">
        <f t="shared" si="85"/>
        <v>1623.7</v>
      </c>
      <c r="AS44" s="118">
        <f t="shared" si="86"/>
        <v>1220.5</v>
      </c>
      <c r="AT44" s="128">
        <f>RCFs!C$37</f>
        <v>13.11</v>
      </c>
      <c r="AU44" s="118">
        <f t="shared" si="87"/>
        <v>1196.3</v>
      </c>
      <c r="AV44" s="118">
        <f>RCFs!C$39</f>
        <v>12.85</v>
      </c>
      <c r="AW44" s="118">
        <f t="shared" si="88"/>
        <v>1180.5999999999999</v>
      </c>
      <c r="AX44" s="128">
        <f>RCFs!C$41</f>
        <v>12.682</v>
      </c>
    </row>
    <row r="45" spans="1:50" s="141" customFormat="1" x14ac:dyDescent="0.2">
      <c r="A45" s="140" t="s">
        <v>60</v>
      </c>
      <c r="B45" s="41" t="s">
        <v>61</v>
      </c>
      <c r="C45" s="118">
        <v>35</v>
      </c>
      <c r="D45" s="118">
        <f t="shared" si="71"/>
        <v>1528.8</v>
      </c>
      <c r="E45" s="125">
        <f>RCFs!C$43</f>
        <v>43.679000000000002</v>
      </c>
      <c r="F45" s="118">
        <f t="shared" si="72"/>
        <v>439.7</v>
      </c>
      <c r="G45" s="125">
        <f>RCFs!C$5</f>
        <v>12.563000000000001</v>
      </c>
      <c r="H45" s="118">
        <f t="shared" si="73"/>
        <v>439.7</v>
      </c>
      <c r="I45" s="125">
        <f>RCFs!C$5</f>
        <v>12.563000000000001</v>
      </c>
      <c r="J45" s="83">
        <f t="shared" si="89"/>
        <v>483.7</v>
      </c>
      <c r="K45" s="83">
        <f t="shared" si="89"/>
        <v>593.6</v>
      </c>
      <c r="L45" s="83">
        <f t="shared" si="89"/>
        <v>659.6</v>
      </c>
      <c r="M45" s="83">
        <f t="shared" si="89"/>
        <v>879.4</v>
      </c>
      <c r="N45" s="83">
        <f t="shared" si="89"/>
        <v>945.4</v>
      </c>
      <c r="O45" s="118">
        <f t="shared" si="74"/>
        <v>431.5</v>
      </c>
      <c r="P45" s="125">
        <f>RCFs!C$7</f>
        <v>12.33</v>
      </c>
      <c r="Q45" s="83">
        <f t="shared" ref="Q45:R64" si="90">ROUNDDOWN($O45*Q$6,1)</f>
        <v>560.9</v>
      </c>
      <c r="R45" s="83">
        <f t="shared" si="90"/>
        <v>647.20000000000005</v>
      </c>
      <c r="S45" s="118">
        <f t="shared" si="75"/>
        <v>426.9</v>
      </c>
      <c r="T45" s="125">
        <f>RCFs!C$9</f>
        <v>12.199</v>
      </c>
      <c r="U45" s="118">
        <f t="shared" si="76"/>
        <v>426.9</v>
      </c>
      <c r="V45" s="125">
        <f t="shared" si="77"/>
        <v>12.199</v>
      </c>
      <c r="W45" s="123">
        <f t="shared" si="78"/>
        <v>469.5</v>
      </c>
      <c r="X45" s="123">
        <f t="shared" si="78"/>
        <v>584.79999999999995</v>
      </c>
      <c r="Y45" s="123">
        <f t="shared" si="78"/>
        <v>691.5</v>
      </c>
      <c r="Z45" s="123">
        <f t="shared" si="78"/>
        <v>627.5</v>
      </c>
      <c r="AA45" s="123">
        <f t="shared" si="78"/>
        <v>926.3</v>
      </c>
      <c r="AB45" s="123">
        <f t="shared" si="78"/>
        <v>1280.7</v>
      </c>
      <c r="AC45" s="118">
        <f t="shared" si="79"/>
        <v>431.9</v>
      </c>
      <c r="AD45" s="125">
        <f>RCFs!C$13</f>
        <v>12.34</v>
      </c>
      <c r="AE45" s="123">
        <f t="shared" si="70"/>
        <v>712.6</v>
      </c>
      <c r="AF45" s="123">
        <f t="shared" si="70"/>
        <v>907</v>
      </c>
      <c r="AG45" s="123">
        <f t="shared" si="70"/>
        <v>1295.7</v>
      </c>
      <c r="AH45" s="118">
        <f t="shared" si="80"/>
        <v>436.1</v>
      </c>
      <c r="AI45" s="128">
        <f>RCFs!C$31</f>
        <v>12.46</v>
      </c>
      <c r="AJ45" s="118">
        <f t="shared" si="81"/>
        <v>0</v>
      </c>
      <c r="AK45" s="128"/>
      <c r="AL45" s="118">
        <f t="shared" si="82"/>
        <v>448.8</v>
      </c>
      <c r="AM45" s="128">
        <f>RCFs!C$33</f>
        <v>12.824999999999999</v>
      </c>
      <c r="AN45" s="123">
        <f t="shared" si="83"/>
        <v>673.2</v>
      </c>
      <c r="AO45" s="118">
        <f t="shared" si="84"/>
        <v>452.2</v>
      </c>
      <c r="AP45" s="128">
        <f>RCFs!C$35</f>
        <v>12.92</v>
      </c>
      <c r="AQ45" s="123">
        <f t="shared" si="85"/>
        <v>542.6</v>
      </c>
      <c r="AR45" s="123">
        <f t="shared" si="85"/>
        <v>610.4</v>
      </c>
      <c r="AS45" s="118">
        <f t="shared" si="86"/>
        <v>458.8</v>
      </c>
      <c r="AT45" s="128">
        <f>RCFs!C$37</f>
        <v>13.11</v>
      </c>
      <c r="AU45" s="118">
        <f t="shared" si="87"/>
        <v>449.7</v>
      </c>
      <c r="AV45" s="118">
        <f>RCFs!C$39</f>
        <v>12.85</v>
      </c>
      <c r="AW45" s="118">
        <f t="shared" si="88"/>
        <v>443.8</v>
      </c>
      <c r="AX45" s="128">
        <f>RCFs!C$41</f>
        <v>12.682</v>
      </c>
    </row>
    <row r="46" spans="1:50" s="141" customFormat="1" x14ac:dyDescent="0.2">
      <c r="A46" s="142" t="s">
        <v>62</v>
      </c>
      <c r="B46" s="41" t="s">
        <v>63</v>
      </c>
      <c r="C46" s="121">
        <v>210</v>
      </c>
      <c r="D46" s="118">
        <f t="shared" si="71"/>
        <v>9172.6</v>
      </c>
      <c r="E46" s="125">
        <f>RCFs!C$43</f>
        <v>43.679000000000002</v>
      </c>
      <c r="F46" s="118">
        <f t="shared" si="72"/>
        <v>2638.2</v>
      </c>
      <c r="G46" s="125">
        <f>RCFs!C$5</f>
        <v>12.563000000000001</v>
      </c>
      <c r="H46" s="118">
        <f t="shared" si="73"/>
        <v>2638.2</v>
      </c>
      <c r="I46" s="125">
        <f>RCFs!C$5</f>
        <v>12.563000000000001</v>
      </c>
      <c r="J46" s="83">
        <f t="shared" si="89"/>
        <v>2902.1</v>
      </c>
      <c r="K46" s="83">
        <f t="shared" si="89"/>
        <v>3561.6</v>
      </c>
      <c r="L46" s="83">
        <f t="shared" si="89"/>
        <v>3957.3</v>
      </c>
      <c r="M46" s="83">
        <f t="shared" si="89"/>
        <v>5276.5</v>
      </c>
      <c r="N46" s="83">
        <f t="shared" si="89"/>
        <v>5672.2</v>
      </c>
      <c r="O46" s="118">
        <f t="shared" si="74"/>
        <v>2589.3000000000002</v>
      </c>
      <c r="P46" s="125">
        <f>RCFs!C$7</f>
        <v>12.33</v>
      </c>
      <c r="Q46" s="83">
        <f t="shared" si="90"/>
        <v>3366</v>
      </c>
      <c r="R46" s="83">
        <f t="shared" si="90"/>
        <v>3883.9</v>
      </c>
      <c r="S46" s="118">
        <f t="shared" si="75"/>
        <v>2561.6999999999998</v>
      </c>
      <c r="T46" s="125">
        <f>RCFs!C$9</f>
        <v>12.199</v>
      </c>
      <c r="U46" s="118">
        <f t="shared" si="76"/>
        <v>2561.6999999999998</v>
      </c>
      <c r="V46" s="125">
        <f t="shared" si="77"/>
        <v>12.199</v>
      </c>
      <c r="W46" s="123">
        <f t="shared" si="78"/>
        <v>2817.8</v>
      </c>
      <c r="X46" s="123">
        <f t="shared" si="78"/>
        <v>3509.5</v>
      </c>
      <c r="Y46" s="123">
        <f t="shared" si="78"/>
        <v>4149.8999999999996</v>
      </c>
      <c r="Z46" s="123">
        <f t="shared" si="78"/>
        <v>3765.6</v>
      </c>
      <c r="AA46" s="123">
        <f t="shared" si="78"/>
        <v>5558.8</v>
      </c>
      <c r="AB46" s="123">
        <f t="shared" si="78"/>
        <v>7685.1</v>
      </c>
      <c r="AC46" s="118">
        <f t="shared" si="79"/>
        <v>2591.4</v>
      </c>
      <c r="AD46" s="125">
        <f>RCFs!C$13</f>
        <v>12.34</v>
      </c>
      <c r="AE46" s="123">
        <f t="shared" si="70"/>
        <v>4275.8</v>
      </c>
      <c r="AF46" s="123">
        <f t="shared" si="70"/>
        <v>5441.9</v>
      </c>
      <c r="AG46" s="123">
        <f t="shared" si="70"/>
        <v>7774.2</v>
      </c>
      <c r="AH46" s="118">
        <f t="shared" si="80"/>
        <v>2616.6</v>
      </c>
      <c r="AI46" s="128">
        <f>RCFs!C$31</f>
        <v>12.46</v>
      </c>
      <c r="AJ46" s="118">
        <f t="shared" si="81"/>
        <v>0</v>
      </c>
      <c r="AK46" s="128"/>
      <c r="AL46" s="118">
        <f t="shared" si="82"/>
        <v>2693.2</v>
      </c>
      <c r="AM46" s="128">
        <f>RCFs!C$33</f>
        <v>12.824999999999999</v>
      </c>
      <c r="AN46" s="123">
        <f t="shared" si="83"/>
        <v>4039.8</v>
      </c>
      <c r="AO46" s="118">
        <f t="shared" si="84"/>
        <v>2713.2</v>
      </c>
      <c r="AP46" s="128">
        <f>RCFs!C$35</f>
        <v>12.92</v>
      </c>
      <c r="AQ46" s="123">
        <f t="shared" si="85"/>
        <v>3255.8</v>
      </c>
      <c r="AR46" s="123">
        <f t="shared" si="85"/>
        <v>3662.8</v>
      </c>
      <c r="AS46" s="118">
        <f t="shared" si="86"/>
        <v>2753.1</v>
      </c>
      <c r="AT46" s="128">
        <f>RCFs!C$37</f>
        <v>13.11</v>
      </c>
      <c r="AU46" s="118">
        <f t="shared" si="87"/>
        <v>2698.5</v>
      </c>
      <c r="AV46" s="118">
        <f>RCFs!C$39</f>
        <v>12.85</v>
      </c>
      <c r="AW46" s="118">
        <f t="shared" si="88"/>
        <v>2663.2</v>
      </c>
      <c r="AX46" s="128">
        <f>RCFs!C$41</f>
        <v>12.682</v>
      </c>
    </row>
    <row r="47" spans="1:50" s="141" customFormat="1" x14ac:dyDescent="0.2">
      <c r="A47" s="140" t="s">
        <v>64</v>
      </c>
      <c r="B47" s="41" t="s">
        <v>106</v>
      </c>
      <c r="C47" s="118">
        <v>75</v>
      </c>
      <c r="D47" s="118">
        <f t="shared" si="71"/>
        <v>3275.9</v>
      </c>
      <c r="E47" s="125">
        <f>RCFs!C$43</f>
        <v>43.679000000000002</v>
      </c>
      <c r="F47" s="118">
        <f t="shared" si="72"/>
        <v>942.2</v>
      </c>
      <c r="G47" s="125">
        <f>RCFs!C$5</f>
        <v>12.563000000000001</v>
      </c>
      <c r="H47" s="118">
        <f t="shared" si="73"/>
        <v>942.2</v>
      </c>
      <c r="I47" s="125">
        <f>RCFs!C$5</f>
        <v>12.563000000000001</v>
      </c>
      <c r="J47" s="83">
        <f t="shared" si="89"/>
        <v>1036.4000000000001</v>
      </c>
      <c r="K47" s="83">
        <f t="shared" si="89"/>
        <v>1272</v>
      </c>
      <c r="L47" s="83">
        <f t="shared" si="89"/>
        <v>1413.3</v>
      </c>
      <c r="M47" s="83">
        <f t="shared" si="89"/>
        <v>1884.5</v>
      </c>
      <c r="N47" s="83">
        <f t="shared" si="89"/>
        <v>2025.8</v>
      </c>
      <c r="O47" s="118">
        <f t="shared" si="74"/>
        <v>924.7</v>
      </c>
      <c r="P47" s="125">
        <f>RCFs!C$7</f>
        <v>12.33</v>
      </c>
      <c r="Q47" s="83">
        <f t="shared" si="90"/>
        <v>1202.0999999999999</v>
      </c>
      <c r="R47" s="83">
        <f t="shared" si="90"/>
        <v>1387</v>
      </c>
      <c r="S47" s="118">
        <f t="shared" si="75"/>
        <v>914.9</v>
      </c>
      <c r="T47" s="125">
        <f>RCFs!C$9</f>
        <v>12.199</v>
      </c>
      <c r="U47" s="118">
        <f t="shared" si="76"/>
        <v>914.9</v>
      </c>
      <c r="V47" s="125">
        <f t="shared" si="77"/>
        <v>12.199</v>
      </c>
      <c r="W47" s="123">
        <f t="shared" si="78"/>
        <v>1006.3</v>
      </c>
      <c r="X47" s="123">
        <f t="shared" si="78"/>
        <v>1253.4000000000001</v>
      </c>
      <c r="Y47" s="123">
        <f t="shared" si="78"/>
        <v>1482.1</v>
      </c>
      <c r="Z47" s="123">
        <f t="shared" si="78"/>
        <v>1344.9</v>
      </c>
      <c r="AA47" s="123">
        <f t="shared" si="78"/>
        <v>1985.3</v>
      </c>
      <c r="AB47" s="123">
        <f t="shared" si="78"/>
        <v>2744.7</v>
      </c>
      <c r="AC47" s="118">
        <f t="shared" si="79"/>
        <v>925.5</v>
      </c>
      <c r="AD47" s="125">
        <f>RCFs!C$13</f>
        <v>12.34</v>
      </c>
      <c r="AE47" s="123">
        <f t="shared" si="70"/>
        <v>1527.1</v>
      </c>
      <c r="AF47" s="123">
        <f t="shared" si="70"/>
        <v>1943.6</v>
      </c>
      <c r="AG47" s="123">
        <f t="shared" si="70"/>
        <v>2776.5</v>
      </c>
      <c r="AH47" s="118">
        <f t="shared" si="80"/>
        <v>934.5</v>
      </c>
      <c r="AI47" s="128">
        <f>RCFs!C$31</f>
        <v>12.46</v>
      </c>
      <c r="AJ47" s="118">
        <f t="shared" si="81"/>
        <v>0</v>
      </c>
      <c r="AK47" s="128"/>
      <c r="AL47" s="118">
        <f t="shared" si="82"/>
        <v>961.8</v>
      </c>
      <c r="AM47" s="128">
        <f>RCFs!C$33</f>
        <v>12.824999999999999</v>
      </c>
      <c r="AN47" s="123">
        <f t="shared" si="83"/>
        <v>1442.7</v>
      </c>
      <c r="AO47" s="118">
        <f t="shared" si="84"/>
        <v>969</v>
      </c>
      <c r="AP47" s="128">
        <f>RCFs!C$35</f>
        <v>12.92</v>
      </c>
      <c r="AQ47" s="123">
        <f t="shared" si="85"/>
        <v>1162.8</v>
      </c>
      <c r="AR47" s="123">
        <f t="shared" si="85"/>
        <v>1308.0999999999999</v>
      </c>
      <c r="AS47" s="118">
        <f t="shared" si="86"/>
        <v>983.2</v>
      </c>
      <c r="AT47" s="128">
        <f>RCFs!C$37</f>
        <v>13.11</v>
      </c>
      <c r="AU47" s="118">
        <f t="shared" si="87"/>
        <v>963.7</v>
      </c>
      <c r="AV47" s="118">
        <f>RCFs!C$39</f>
        <v>12.85</v>
      </c>
      <c r="AW47" s="118">
        <f t="shared" si="88"/>
        <v>951.1</v>
      </c>
      <c r="AX47" s="128">
        <f>RCFs!C$41</f>
        <v>12.682</v>
      </c>
    </row>
    <row r="48" spans="1:50" s="141" customFormat="1" x14ac:dyDescent="0.2">
      <c r="A48" s="140" t="s">
        <v>65</v>
      </c>
      <c r="B48" s="41" t="s">
        <v>66</v>
      </c>
      <c r="C48" s="118">
        <v>40</v>
      </c>
      <c r="D48" s="118">
        <f t="shared" si="71"/>
        <v>1747.2</v>
      </c>
      <c r="E48" s="125">
        <f>RCFs!C$43</f>
        <v>43.679000000000002</v>
      </c>
      <c r="F48" s="118">
        <f t="shared" si="72"/>
        <v>502.5</v>
      </c>
      <c r="G48" s="125">
        <f>RCFs!C$5</f>
        <v>12.563000000000001</v>
      </c>
      <c r="H48" s="118">
        <f t="shared" si="73"/>
        <v>502.5</v>
      </c>
      <c r="I48" s="125">
        <f>RCFs!C$5</f>
        <v>12.563000000000001</v>
      </c>
      <c r="J48" s="83">
        <f t="shared" si="89"/>
        <v>552.79999999999995</v>
      </c>
      <c r="K48" s="83">
        <f t="shared" si="89"/>
        <v>678.4</v>
      </c>
      <c r="L48" s="83">
        <f t="shared" si="89"/>
        <v>753.8</v>
      </c>
      <c r="M48" s="83">
        <f t="shared" si="89"/>
        <v>1005</v>
      </c>
      <c r="N48" s="83">
        <f t="shared" si="89"/>
        <v>1080.4000000000001</v>
      </c>
      <c r="O48" s="118">
        <f t="shared" si="74"/>
        <v>493.2</v>
      </c>
      <c r="P48" s="125">
        <f>RCFs!C$7</f>
        <v>12.33</v>
      </c>
      <c r="Q48" s="83">
        <f t="shared" si="90"/>
        <v>641.1</v>
      </c>
      <c r="R48" s="83">
        <f t="shared" si="90"/>
        <v>739.8</v>
      </c>
      <c r="S48" s="118">
        <f t="shared" si="75"/>
        <v>487.9</v>
      </c>
      <c r="T48" s="125">
        <f>RCFs!C$9</f>
        <v>12.199</v>
      </c>
      <c r="U48" s="118">
        <f t="shared" si="76"/>
        <v>487.9</v>
      </c>
      <c r="V48" s="125">
        <f t="shared" si="77"/>
        <v>12.199</v>
      </c>
      <c r="W48" s="123">
        <f t="shared" si="78"/>
        <v>536.6</v>
      </c>
      <c r="X48" s="123">
        <f t="shared" si="78"/>
        <v>668.4</v>
      </c>
      <c r="Y48" s="123">
        <f t="shared" si="78"/>
        <v>790.3</v>
      </c>
      <c r="Z48" s="123">
        <f t="shared" si="78"/>
        <v>717.2</v>
      </c>
      <c r="AA48" s="123">
        <f t="shared" si="78"/>
        <v>1058.7</v>
      </c>
      <c r="AB48" s="123">
        <f t="shared" si="78"/>
        <v>1463.7</v>
      </c>
      <c r="AC48" s="118">
        <f t="shared" si="79"/>
        <v>493.6</v>
      </c>
      <c r="AD48" s="125">
        <f>RCFs!C$13</f>
        <v>12.34</v>
      </c>
      <c r="AE48" s="123">
        <f t="shared" si="70"/>
        <v>814.4</v>
      </c>
      <c r="AF48" s="123">
        <f t="shared" si="70"/>
        <v>1036.5999999999999</v>
      </c>
      <c r="AG48" s="123">
        <f t="shared" si="70"/>
        <v>1480.8</v>
      </c>
      <c r="AH48" s="118">
        <f t="shared" si="80"/>
        <v>498.4</v>
      </c>
      <c r="AI48" s="128">
        <f>RCFs!C$31</f>
        <v>12.46</v>
      </c>
      <c r="AJ48" s="118">
        <f t="shared" si="81"/>
        <v>0</v>
      </c>
      <c r="AK48" s="128"/>
      <c r="AL48" s="118">
        <f t="shared" si="82"/>
        <v>513</v>
      </c>
      <c r="AM48" s="128">
        <f>RCFs!C$33</f>
        <v>12.824999999999999</v>
      </c>
      <c r="AN48" s="123">
        <f t="shared" si="83"/>
        <v>769.5</v>
      </c>
      <c r="AO48" s="118">
        <f t="shared" si="84"/>
        <v>516.79999999999995</v>
      </c>
      <c r="AP48" s="128">
        <f>RCFs!C$35</f>
        <v>12.92</v>
      </c>
      <c r="AQ48" s="123">
        <f t="shared" si="85"/>
        <v>620.1</v>
      </c>
      <c r="AR48" s="123">
        <f t="shared" si="85"/>
        <v>697.6</v>
      </c>
      <c r="AS48" s="118">
        <f t="shared" si="86"/>
        <v>524.4</v>
      </c>
      <c r="AT48" s="128">
        <f>RCFs!C$37</f>
        <v>13.11</v>
      </c>
      <c r="AU48" s="118">
        <f t="shared" si="87"/>
        <v>514</v>
      </c>
      <c r="AV48" s="118">
        <f>RCFs!C$39</f>
        <v>12.85</v>
      </c>
      <c r="AW48" s="118">
        <f t="shared" si="88"/>
        <v>507.2</v>
      </c>
      <c r="AX48" s="128">
        <f>RCFs!C$41</f>
        <v>12.682</v>
      </c>
    </row>
    <row r="49" spans="1:50" s="141" customFormat="1" x14ac:dyDescent="0.2">
      <c r="A49" s="140" t="s">
        <v>67</v>
      </c>
      <c r="B49" s="41" t="s">
        <v>68</v>
      </c>
      <c r="C49" s="121">
        <v>81.099999999999994</v>
      </c>
      <c r="D49" s="118">
        <f t="shared" si="71"/>
        <v>3542.4</v>
      </c>
      <c r="E49" s="125">
        <f>RCFs!C$43</f>
        <v>43.679000000000002</v>
      </c>
      <c r="F49" s="118">
        <f t="shared" si="72"/>
        <v>1018.9</v>
      </c>
      <c r="G49" s="125">
        <f>RCFs!C$5</f>
        <v>12.563000000000001</v>
      </c>
      <c r="H49" s="118">
        <f t="shared" si="73"/>
        <v>1018.9</v>
      </c>
      <c r="I49" s="125">
        <f>RCFs!C$5</f>
        <v>12.563000000000001</v>
      </c>
      <c r="J49" s="83">
        <f t="shared" ref="J49:N58" si="91">ROUND($C49*$I49*J$6,1)</f>
        <v>1120.7</v>
      </c>
      <c r="K49" s="83">
        <f t="shared" si="91"/>
        <v>1375.5</v>
      </c>
      <c r="L49" s="83">
        <f t="shared" si="91"/>
        <v>1528.3</v>
      </c>
      <c r="M49" s="83">
        <f t="shared" si="91"/>
        <v>2037.7</v>
      </c>
      <c r="N49" s="83">
        <f t="shared" si="91"/>
        <v>2190.5</v>
      </c>
      <c r="O49" s="118">
        <f t="shared" si="74"/>
        <v>999.9</v>
      </c>
      <c r="P49" s="125">
        <f>RCFs!C$7</f>
        <v>12.33</v>
      </c>
      <c r="Q49" s="83">
        <f t="shared" si="90"/>
        <v>1299.8</v>
      </c>
      <c r="R49" s="83">
        <f t="shared" si="90"/>
        <v>1499.8</v>
      </c>
      <c r="S49" s="118">
        <f t="shared" si="75"/>
        <v>989.3</v>
      </c>
      <c r="T49" s="125">
        <f>RCFs!C$9</f>
        <v>12.199</v>
      </c>
      <c r="U49" s="118">
        <f t="shared" si="76"/>
        <v>989.3</v>
      </c>
      <c r="V49" s="125">
        <f t="shared" si="77"/>
        <v>12.199</v>
      </c>
      <c r="W49" s="123">
        <f t="shared" si="78"/>
        <v>1088.2</v>
      </c>
      <c r="X49" s="123">
        <f t="shared" si="78"/>
        <v>1355.3</v>
      </c>
      <c r="Y49" s="123">
        <f t="shared" si="78"/>
        <v>1602.6</v>
      </c>
      <c r="Z49" s="123">
        <f t="shared" si="78"/>
        <v>1454.2</v>
      </c>
      <c r="AA49" s="123">
        <f t="shared" si="78"/>
        <v>2146.6999999999998</v>
      </c>
      <c r="AB49" s="123">
        <f t="shared" si="78"/>
        <v>2967.9</v>
      </c>
      <c r="AC49" s="118">
        <f t="shared" si="79"/>
        <v>1000.7</v>
      </c>
      <c r="AD49" s="125">
        <f>RCFs!C$13</f>
        <v>12.34</v>
      </c>
      <c r="AE49" s="123">
        <f t="shared" ref="AE49:AG64" si="92">ROUND($AC49*AE$6,1)</f>
        <v>1651.2</v>
      </c>
      <c r="AF49" s="123">
        <f t="shared" si="92"/>
        <v>2101.5</v>
      </c>
      <c r="AG49" s="123">
        <f t="shared" si="92"/>
        <v>3002.1</v>
      </c>
      <c r="AH49" s="118">
        <f t="shared" si="80"/>
        <v>1010.5</v>
      </c>
      <c r="AI49" s="128">
        <f>RCFs!C$31</f>
        <v>12.46</v>
      </c>
      <c r="AJ49" s="118">
        <f t="shared" si="81"/>
        <v>0</v>
      </c>
      <c r="AK49" s="128"/>
      <c r="AL49" s="118">
        <f t="shared" si="82"/>
        <v>1040.0999999999999</v>
      </c>
      <c r="AM49" s="128">
        <f>RCFs!C$33</f>
        <v>12.824999999999999</v>
      </c>
      <c r="AN49" s="123">
        <f t="shared" si="83"/>
        <v>1560.1</v>
      </c>
      <c r="AO49" s="118">
        <f t="shared" si="84"/>
        <v>1047.8</v>
      </c>
      <c r="AP49" s="128">
        <f>RCFs!C$35</f>
        <v>12.92</v>
      </c>
      <c r="AQ49" s="123">
        <f t="shared" si="85"/>
        <v>1257.3</v>
      </c>
      <c r="AR49" s="123">
        <f t="shared" si="85"/>
        <v>1414.5</v>
      </c>
      <c r="AS49" s="118">
        <f t="shared" si="86"/>
        <v>1063.2</v>
      </c>
      <c r="AT49" s="128">
        <f>RCFs!C$37</f>
        <v>13.11</v>
      </c>
      <c r="AU49" s="118">
        <f t="shared" si="87"/>
        <v>1042.0999999999999</v>
      </c>
      <c r="AV49" s="118">
        <f>RCFs!C$39</f>
        <v>12.85</v>
      </c>
      <c r="AW49" s="118">
        <f t="shared" si="88"/>
        <v>1028.5</v>
      </c>
      <c r="AX49" s="128">
        <f>RCFs!C$41</f>
        <v>12.682</v>
      </c>
    </row>
    <row r="50" spans="1:50" s="141" customFormat="1" x14ac:dyDescent="0.2">
      <c r="A50" s="140" t="s">
        <v>69</v>
      </c>
      <c r="B50" s="41" t="s">
        <v>70</v>
      </c>
      <c r="C50" s="118">
        <v>41.4</v>
      </c>
      <c r="D50" s="118">
        <f t="shared" si="71"/>
        <v>1808.3</v>
      </c>
      <c r="E50" s="125">
        <f>RCFs!C$43</f>
        <v>43.679000000000002</v>
      </c>
      <c r="F50" s="118">
        <f t="shared" si="72"/>
        <v>520.1</v>
      </c>
      <c r="G50" s="125">
        <f>RCFs!C$5</f>
        <v>12.563000000000001</v>
      </c>
      <c r="H50" s="118">
        <f t="shared" si="73"/>
        <v>520.1</v>
      </c>
      <c r="I50" s="125">
        <f>RCFs!C$5</f>
        <v>12.563000000000001</v>
      </c>
      <c r="J50" s="83">
        <f t="shared" si="91"/>
        <v>572.1</v>
      </c>
      <c r="K50" s="83">
        <f t="shared" si="91"/>
        <v>702.1</v>
      </c>
      <c r="L50" s="83">
        <f t="shared" si="91"/>
        <v>780.2</v>
      </c>
      <c r="M50" s="83">
        <f t="shared" si="91"/>
        <v>1040.2</v>
      </c>
      <c r="N50" s="83">
        <f t="shared" si="91"/>
        <v>1118.2</v>
      </c>
      <c r="O50" s="118">
        <f t="shared" si="74"/>
        <v>510.4</v>
      </c>
      <c r="P50" s="125">
        <f>RCFs!C$7</f>
        <v>12.33</v>
      </c>
      <c r="Q50" s="83">
        <f t="shared" si="90"/>
        <v>663.5</v>
      </c>
      <c r="R50" s="83">
        <f t="shared" si="90"/>
        <v>765.6</v>
      </c>
      <c r="S50" s="118">
        <f t="shared" si="75"/>
        <v>505</v>
      </c>
      <c r="T50" s="125">
        <f>RCFs!C$9</f>
        <v>12.199</v>
      </c>
      <c r="U50" s="118">
        <f t="shared" si="76"/>
        <v>505</v>
      </c>
      <c r="V50" s="125">
        <f t="shared" si="77"/>
        <v>12.199</v>
      </c>
      <c r="W50" s="123">
        <f t="shared" si="78"/>
        <v>555.5</v>
      </c>
      <c r="X50" s="123">
        <f t="shared" si="78"/>
        <v>691.8</v>
      </c>
      <c r="Y50" s="123">
        <f t="shared" si="78"/>
        <v>818.1</v>
      </c>
      <c r="Z50" s="123">
        <f t="shared" si="78"/>
        <v>742.3</v>
      </c>
      <c r="AA50" s="123">
        <f t="shared" si="78"/>
        <v>1095.8</v>
      </c>
      <c r="AB50" s="123">
        <f t="shared" si="78"/>
        <v>1515</v>
      </c>
      <c r="AC50" s="118">
        <f t="shared" si="79"/>
        <v>510.8</v>
      </c>
      <c r="AD50" s="125">
        <f>RCFs!C$13</f>
        <v>12.34</v>
      </c>
      <c r="AE50" s="123">
        <f t="shared" si="92"/>
        <v>842.8</v>
      </c>
      <c r="AF50" s="123">
        <f t="shared" si="92"/>
        <v>1072.7</v>
      </c>
      <c r="AG50" s="123">
        <f t="shared" si="92"/>
        <v>1532.4</v>
      </c>
      <c r="AH50" s="118">
        <f t="shared" si="80"/>
        <v>515.79999999999995</v>
      </c>
      <c r="AI50" s="128">
        <f>RCFs!C$31</f>
        <v>12.46</v>
      </c>
      <c r="AJ50" s="118">
        <f t="shared" si="81"/>
        <v>0</v>
      </c>
      <c r="AK50" s="128"/>
      <c r="AL50" s="118">
        <f t="shared" si="82"/>
        <v>530.9</v>
      </c>
      <c r="AM50" s="128">
        <f>RCFs!C$33</f>
        <v>12.824999999999999</v>
      </c>
      <c r="AN50" s="123">
        <f t="shared" si="83"/>
        <v>796.3</v>
      </c>
      <c r="AO50" s="118">
        <f t="shared" si="84"/>
        <v>534.79999999999995</v>
      </c>
      <c r="AP50" s="128">
        <f>RCFs!C$35</f>
        <v>12.92</v>
      </c>
      <c r="AQ50" s="123">
        <f t="shared" si="85"/>
        <v>641.70000000000005</v>
      </c>
      <c r="AR50" s="123">
        <f t="shared" si="85"/>
        <v>721.9</v>
      </c>
      <c r="AS50" s="118">
        <f t="shared" si="86"/>
        <v>542.70000000000005</v>
      </c>
      <c r="AT50" s="128">
        <f>RCFs!C$37</f>
        <v>13.11</v>
      </c>
      <c r="AU50" s="118">
        <f t="shared" si="87"/>
        <v>531.9</v>
      </c>
      <c r="AV50" s="118">
        <f>RCFs!C$39</f>
        <v>12.85</v>
      </c>
      <c r="AW50" s="118">
        <f t="shared" si="88"/>
        <v>525</v>
      </c>
      <c r="AX50" s="128">
        <f>RCFs!C$41</f>
        <v>12.682</v>
      </c>
    </row>
    <row r="51" spans="1:50" s="141" customFormat="1" x14ac:dyDescent="0.2">
      <c r="A51" s="140" t="s">
        <v>71</v>
      </c>
      <c r="B51" s="42" t="s">
        <v>72</v>
      </c>
      <c r="C51" s="121">
        <v>65</v>
      </c>
      <c r="D51" s="118">
        <f t="shared" si="71"/>
        <v>2839.1</v>
      </c>
      <c r="E51" s="125">
        <f>RCFs!C$43</f>
        <v>43.679000000000002</v>
      </c>
      <c r="F51" s="118">
        <f t="shared" si="72"/>
        <v>816.6</v>
      </c>
      <c r="G51" s="125">
        <f>RCFs!C$5</f>
        <v>12.563000000000001</v>
      </c>
      <c r="H51" s="118">
        <f t="shared" si="73"/>
        <v>816.6</v>
      </c>
      <c r="I51" s="125">
        <f>RCFs!C$5</f>
        <v>12.563000000000001</v>
      </c>
      <c r="J51" s="83">
        <f t="shared" si="91"/>
        <v>898.3</v>
      </c>
      <c r="K51" s="83">
        <f t="shared" si="91"/>
        <v>1102.4000000000001</v>
      </c>
      <c r="L51" s="83">
        <f t="shared" si="91"/>
        <v>1224.9000000000001</v>
      </c>
      <c r="M51" s="83">
        <f t="shared" si="91"/>
        <v>1633.2</v>
      </c>
      <c r="N51" s="83">
        <f t="shared" si="91"/>
        <v>1755.7</v>
      </c>
      <c r="O51" s="118">
        <f t="shared" si="74"/>
        <v>801.4</v>
      </c>
      <c r="P51" s="125">
        <f>RCFs!C$7</f>
        <v>12.33</v>
      </c>
      <c r="Q51" s="83">
        <f t="shared" si="90"/>
        <v>1041.8</v>
      </c>
      <c r="R51" s="83">
        <f t="shared" si="90"/>
        <v>1202.0999999999999</v>
      </c>
      <c r="S51" s="118">
        <f t="shared" si="75"/>
        <v>792.9</v>
      </c>
      <c r="T51" s="125">
        <f>RCFs!C$9</f>
        <v>12.199</v>
      </c>
      <c r="U51" s="118">
        <f t="shared" si="76"/>
        <v>792.9</v>
      </c>
      <c r="V51" s="125">
        <f t="shared" si="77"/>
        <v>12.199</v>
      </c>
      <c r="W51" s="123">
        <f t="shared" si="78"/>
        <v>872.1</v>
      </c>
      <c r="X51" s="123">
        <f t="shared" si="78"/>
        <v>1086.2</v>
      </c>
      <c r="Y51" s="123">
        <f t="shared" si="78"/>
        <v>1284.4000000000001</v>
      </c>
      <c r="Z51" s="123">
        <f t="shared" si="78"/>
        <v>1165.5</v>
      </c>
      <c r="AA51" s="123">
        <f t="shared" si="78"/>
        <v>1720.5</v>
      </c>
      <c r="AB51" s="123">
        <f t="shared" si="78"/>
        <v>2378.6999999999998</v>
      </c>
      <c r="AC51" s="118">
        <f t="shared" si="79"/>
        <v>802.1</v>
      </c>
      <c r="AD51" s="125">
        <f>RCFs!C$13</f>
        <v>12.34</v>
      </c>
      <c r="AE51" s="123">
        <f t="shared" si="92"/>
        <v>1323.5</v>
      </c>
      <c r="AF51" s="123">
        <f t="shared" si="92"/>
        <v>1684.4</v>
      </c>
      <c r="AG51" s="123">
        <f t="shared" si="92"/>
        <v>2406.3000000000002</v>
      </c>
      <c r="AH51" s="118">
        <f t="shared" si="80"/>
        <v>809.9</v>
      </c>
      <c r="AI51" s="128">
        <f>RCFs!C$31</f>
        <v>12.46</v>
      </c>
      <c r="AJ51" s="118">
        <f t="shared" si="81"/>
        <v>0</v>
      </c>
      <c r="AK51" s="128"/>
      <c r="AL51" s="118">
        <f t="shared" si="82"/>
        <v>833.6</v>
      </c>
      <c r="AM51" s="128">
        <f>RCFs!C$33</f>
        <v>12.824999999999999</v>
      </c>
      <c r="AN51" s="123">
        <f t="shared" si="83"/>
        <v>1250.4000000000001</v>
      </c>
      <c r="AO51" s="118">
        <f t="shared" si="84"/>
        <v>839.8</v>
      </c>
      <c r="AP51" s="128">
        <f>RCFs!C$35</f>
        <v>12.92</v>
      </c>
      <c r="AQ51" s="123">
        <f t="shared" si="85"/>
        <v>1007.7</v>
      </c>
      <c r="AR51" s="123">
        <f t="shared" si="85"/>
        <v>1133.7</v>
      </c>
      <c r="AS51" s="118">
        <f t="shared" si="86"/>
        <v>852.1</v>
      </c>
      <c r="AT51" s="128">
        <f>RCFs!C$37</f>
        <v>13.11</v>
      </c>
      <c r="AU51" s="118">
        <f t="shared" si="87"/>
        <v>835.2</v>
      </c>
      <c r="AV51" s="118">
        <f>RCFs!C$39</f>
        <v>12.85</v>
      </c>
      <c r="AW51" s="118">
        <f t="shared" si="88"/>
        <v>824.3</v>
      </c>
      <c r="AX51" s="128">
        <f>RCFs!C$41</f>
        <v>12.682</v>
      </c>
    </row>
    <row r="52" spans="1:50" s="141" customFormat="1" x14ac:dyDescent="0.2">
      <c r="A52" s="140" t="s">
        <v>73</v>
      </c>
      <c r="B52" s="41" t="s">
        <v>74</v>
      </c>
      <c r="C52" s="121">
        <v>8</v>
      </c>
      <c r="D52" s="118">
        <f t="shared" si="71"/>
        <v>349.4</v>
      </c>
      <c r="E52" s="125">
        <f>RCFs!C$43</f>
        <v>43.679000000000002</v>
      </c>
      <c r="F52" s="118">
        <f t="shared" si="72"/>
        <v>100.5</v>
      </c>
      <c r="G52" s="125">
        <f>RCFs!C$5</f>
        <v>12.563000000000001</v>
      </c>
      <c r="H52" s="118">
        <f t="shared" si="73"/>
        <v>100.5</v>
      </c>
      <c r="I52" s="125">
        <f>RCFs!C$5</f>
        <v>12.563000000000001</v>
      </c>
      <c r="J52" s="83">
        <f t="shared" si="91"/>
        <v>110.6</v>
      </c>
      <c r="K52" s="83">
        <f t="shared" si="91"/>
        <v>135.69999999999999</v>
      </c>
      <c r="L52" s="83">
        <f t="shared" si="91"/>
        <v>150.80000000000001</v>
      </c>
      <c r="M52" s="83">
        <f t="shared" si="91"/>
        <v>201</v>
      </c>
      <c r="N52" s="83">
        <f t="shared" si="91"/>
        <v>216.1</v>
      </c>
      <c r="O52" s="118">
        <f t="shared" si="74"/>
        <v>98.6</v>
      </c>
      <c r="P52" s="125">
        <f>RCFs!C$7</f>
        <v>12.33</v>
      </c>
      <c r="Q52" s="83">
        <f t="shared" si="90"/>
        <v>128.1</v>
      </c>
      <c r="R52" s="83">
        <f t="shared" si="90"/>
        <v>147.9</v>
      </c>
      <c r="S52" s="118">
        <f t="shared" si="75"/>
        <v>97.5</v>
      </c>
      <c r="T52" s="125">
        <f>RCFs!C$9</f>
        <v>12.199</v>
      </c>
      <c r="U52" s="118">
        <f t="shared" si="76"/>
        <v>97.5</v>
      </c>
      <c r="V52" s="125">
        <f t="shared" si="77"/>
        <v>12.199</v>
      </c>
      <c r="W52" s="123">
        <f t="shared" si="78"/>
        <v>107.2</v>
      </c>
      <c r="X52" s="123">
        <f t="shared" si="78"/>
        <v>133.5</v>
      </c>
      <c r="Y52" s="123">
        <f t="shared" si="78"/>
        <v>157.9</v>
      </c>
      <c r="Z52" s="123">
        <f t="shared" si="78"/>
        <v>143.30000000000001</v>
      </c>
      <c r="AA52" s="123">
        <f t="shared" si="78"/>
        <v>211.5</v>
      </c>
      <c r="AB52" s="123">
        <f t="shared" si="78"/>
        <v>292.5</v>
      </c>
      <c r="AC52" s="118">
        <f t="shared" si="79"/>
        <v>98.7</v>
      </c>
      <c r="AD52" s="125">
        <f>RCFs!C$13</f>
        <v>12.34</v>
      </c>
      <c r="AE52" s="123">
        <f t="shared" si="92"/>
        <v>162.9</v>
      </c>
      <c r="AF52" s="123">
        <f t="shared" si="92"/>
        <v>207.3</v>
      </c>
      <c r="AG52" s="123">
        <f t="shared" si="92"/>
        <v>296.10000000000002</v>
      </c>
      <c r="AH52" s="118">
        <f t="shared" si="80"/>
        <v>99.6</v>
      </c>
      <c r="AI52" s="128">
        <f>RCFs!C$31</f>
        <v>12.46</v>
      </c>
      <c r="AJ52" s="118">
        <f t="shared" si="81"/>
        <v>0</v>
      </c>
      <c r="AK52" s="128"/>
      <c r="AL52" s="118">
        <f t="shared" si="82"/>
        <v>102.6</v>
      </c>
      <c r="AM52" s="128">
        <f>RCFs!C$33</f>
        <v>12.824999999999999</v>
      </c>
      <c r="AN52" s="123">
        <f t="shared" si="83"/>
        <v>153.9</v>
      </c>
      <c r="AO52" s="118">
        <f t="shared" si="84"/>
        <v>103.3</v>
      </c>
      <c r="AP52" s="128">
        <f>RCFs!C$35</f>
        <v>12.92</v>
      </c>
      <c r="AQ52" s="123">
        <f t="shared" si="85"/>
        <v>123.9</v>
      </c>
      <c r="AR52" s="123">
        <f t="shared" si="85"/>
        <v>139.4</v>
      </c>
      <c r="AS52" s="118">
        <f t="shared" si="86"/>
        <v>104.8</v>
      </c>
      <c r="AT52" s="128">
        <f>RCFs!C$37</f>
        <v>13.11</v>
      </c>
      <c r="AU52" s="118">
        <f t="shared" si="87"/>
        <v>102.8</v>
      </c>
      <c r="AV52" s="118">
        <f>RCFs!C$39</f>
        <v>12.85</v>
      </c>
      <c r="AW52" s="118">
        <f t="shared" si="88"/>
        <v>101.4</v>
      </c>
      <c r="AX52" s="128">
        <f>RCFs!C$41</f>
        <v>12.682</v>
      </c>
    </row>
    <row r="53" spans="1:50" s="141" customFormat="1" x14ac:dyDescent="0.2">
      <c r="A53" s="140" t="s">
        <v>75</v>
      </c>
      <c r="B53" s="41" t="s">
        <v>76</v>
      </c>
      <c r="C53" s="121">
        <v>46</v>
      </c>
      <c r="D53" s="118">
        <f t="shared" si="71"/>
        <v>2009.2</v>
      </c>
      <c r="E53" s="125">
        <f>RCFs!C$43</f>
        <v>43.679000000000002</v>
      </c>
      <c r="F53" s="118">
        <f t="shared" si="72"/>
        <v>577.9</v>
      </c>
      <c r="G53" s="125">
        <f>RCFs!C$5</f>
        <v>12.563000000000001</v>
      </c>
      <c r="H53" s="118">
        <f t="shared" si="73"/>
        <v>577.9</v>
      </c>
      <c r="I53" s="125">
        <f>RCFs!C$5</f>
        <v>12.563000000000001</v>
      </c>
      <c r="J53" s="83">
        <f t="shared" si="91"/>
        <v>635.70000000000005</v>
      </c>
      <c r="K53" s="83">
        <f t="shared" si="91"/>
        <v>780.2</v>
      </c>
      <c r="L53" s="83">
        <f t="shared" si="91"/>
        <v>866.8</v>
      </c>
      <c r="M53" s="83">
        <f t="shared" si="91"/>
        <v>1155.8</v>
      </c>
      <c r="N53" s="83">
        <f t="shared" si="91"/>
        <v>1242.5</v>
      </c>
      <c r="O53" s="118">
        <f t="shared" si="74"/>
        <v>567.1</v>
      </c>
      <c r="P53" s="125">
        <f>RCFs!C$7</f>
        <v>12.33</v>
      </c>
      <c r="Q53" s="83">
        <f t="shared" si="90"/>
        <v>737.2</v>
      </c>
      <c r="R53" s="83">
        <f t="shared" si="90"/>
        <v>850.6</v>
      </c>
      <c r="S53" s="118">
        <f t="shared" si="75"/>
        <v>561.1</v>
      </c>
      <c r="T53" s="125">
        <f>RCFs!C$9</f>
        <v>12.199</v>
      </c>
      <c r="U53" s="118">
        <f t="shared" si="76"/>
        <v>561.1</v>
      </c>
      <c r="V53" s="125">
        <f t="shared" si="77"/>
        <v>12.199</v>
      </c>
      <c r="W53" s="123">
        <f t="shared" si="78"/>
        <v>617.20000000000005</v>
      </c>
      <c r="X53" s="123">
        <f t="shared" si="78"/>
        <v>768.7</v>
      </c>
      <c r="Y53" s="123">
        <f t="shared" si="78"/>
        <v>908.9</v>
      </c>
      <c r="Z53" s="123">
        <f t="shared" si="78"/>
        <v>824.8</v>
      </c>
      <c r="AA53" s="123">
        <f t="shared" si="78"/>
        <v>1217.5</v>
      </c>
      <c r="AB53" s="123">
        <f t="shared" si="78"/>
        <v>1683.3</v>
      </c>
      <c r="AC53" s="118">
        <f t="shared" si="79"/>
        <v>567.6</v>
      </c>
      <c r="AD53" s="125">
        <f>RCFs!C$13</f>
        <v>12.34</v>
      </c>
      <c r="AE53" s="123">
        <f t="shared" si="92"/>
        <v>936.5</v>
      </c>
      <c r="AF53" s="123">
        <f t="shared" si="92"/>
        <v>1192</v>
      </c>
      <c r="AG53" s="123">
        <f t="shared" si="92"/>
        <v>1702.8</v>
      </c>
      <c r="AH53" s="118">
        <f t="shared" si="80"/>
        <v>573.1</v>
      </c>
      <c r="AI53" s="128">
        <f>RCFs!C$31</f>
        <v>12.46</v>
      </c>
      <c r="AJ53" s="118">
        <f t="shared" si="81"/>
        <v>0</v>
      </c>
      <c r="AK53" s="128"/>
      <c r="AL53" s="118">
        <f t="shared" si="82"/>
        <v>589.9</v>
      </c>
      <c r="AM53" s="128">
        <f>RCFs!C$33</f>
        <v>12.824999999999999</v>
      </c>
      <c r="AN53" s="123">
        <f t="shared" si="83"/>
        <v>884.8</v>
      </c>
      <c r="AO53" s="118">
        <f t="shared" si="84"/>
        <v>594.29999999999995</v>
      </c>
      <c r="AP53" s="128">
        <f>RCFs!C$35</f>
        <v>12.92</v>
      </c>
      <c r="AQ53" s="123">
        <f t="shared" si="85"/>
        <v>713.1</v>
      </c>
      <c r="AR53" s="123">
        <f t="shared" si="85"/>
        <v>802.3</v>
      </c>
      <c r="AS53" s="118">
        <f t="shared" si="86"/>
        <v>603</v>
      </c>
      <c r="AT53" s="128">
        <f>RCFs!C$37</f>
        <v>13.11</v>
      </c>
      <c r="AU53" s="118">
        <f t="shared" si="87"/>
        <v>591.1</v>
      </c>
      <c r="AV53" s="118">
        <f>RCFs!C$39</f>
        <v>12.85</v>
      </c>
      <c r="AW53" s="118">
        <f t="shared" si="88"/>
        <v>583.29999999999995</v>
      </c>
      <c r="AX53" s="128">
        <f>RCFs!C$41</f>
        <v>12.682</v>
      </c>
    </row>
    <row r="54" spans="1:50" s="141" customFormat="1" x14ac:dyDescent="0.2">
      <c r="A54" s="140" t="s">
        <v>77</v>
      </c>
      <c r="B54" s="41" t="s">
        <v>78</v>
      </c>
      <c r="C54" s="121">
        <v>38</v>
      </c>
      <c r="D54" s="118">
        <f t="shared" si="71"/>
        <v>1659.8</v>
      </c>
      <c r="E54" s="125">
        <f>RCFs!C$43</f>
        <v>43.679000000000002</v>
      </c>
      <c r="F54" s="118">
        <f t="shared" si="72"/>
        <v>477.4</v>
      </c>
      <c r="G54" s="125">
        <f>RCFs!C$5</f>
        <v>12.563000000000001</v>
      </c>
      <c r="H54" s="118">
        <f t="shared" si="73"/>
        <v>477.4</v>
      </c>
      <c r="I54" s="125">
        <f>RCFs!C$5</f>
        <v>12.563000000000001</v>
      </c>
      <c r="J54" s="83">
        <f t="shared" si="91"/>
        <v>525.1</v>
      </c>
      <c r="K54" s="83">
        <f t="shared" si="91"/>
        <v>644.5</v>
      </c>
      <c r="L54" s="83">
        <f t="shared" si="91"/>
        <v>716.1</v>
      </c>
      <c r="M54" s="83">
        <f t="shared" si="91"/>
        <v>954.8</v>
      </c>
      <c r="N54" s="83">
        <f t="shared" si="91"/>
        <v>1026.4000000000001</v>
      </c>
      <c r="O54" s="118">
        <f t="shared" si="74"/>
        <v>468.5</v>
      </c>
      <c r="P54" s="125">
        <f>RCFs!C$7</f>
        <v>12.33</v>
      </c>
      <c r="Q54" s="83">
        <f t="shared" si="90"/>
        <v>609</v>
      </c>
      <c r="R54" s="83">
        <f t="shared" si="90"/>
        <v>702.7</v>
      </c>
      <c r="S54" s="118">
        <f t="shared" si="75"/>
        <v>463.5</v>
      </c>
      <c r="T54" s="125">
        <f>RCFs!C$9</f>
        <v>12.199</v>
      </c>
      <c r="U54" s="118">
        <f t="shared" si="76"/>
        <v>463.5</v>
      </c>
      <c r="V54" s="125">
        <f t="shared" si="77"/>
        <v>12.199</v>
      </c>
      <c r="W54" s="123">
        <f t="shared" si="78"/>
        <v>509.8</v>
      </c>
      <c r="X54" s="123">
        <f t="shared" si="78"/>
        <v>634.9</v>
      </c>
      <c r="Y54" s="123">
        <f t="shared" si="78"/>
        <v>750.8</v>
      </c>
      <c r="Z54" s="123">
        <f t="shared" si="78"/>
        <v>681.3</v>
      </c>
      <c r="AA54" s="123">
        <f t="shared" si="78"/>
        <v>1005.7</v>
      </c>
      <c r="AB54" s="123">
        <f t="shared" si="78"/>
        <v>1390.5</v>
      </c>
      <c r="AC54" s="118">
        <f t="shared" si="79"/>
        <v>468.9</v>
      </c>
      <c r="AD54" s="125">
        <f>RCFs!C$13</f>
        <v>12.34</v>
      </c>
      <c r="AE54" s="123">
        <f t="shared" si="92"/>
        <v>773.7</v>
      </c>
      <c r="AF54" s="123">
        <f t="shared" si="92"/>
        <v>984.7</v>
      </c>
      <c r="AG54" s="123">
        <f t="shared" si="92"/>
        <v>1406.7</v>
      </c>
      <c r="AH54" s="118">
        <f t="shared" si="80"/>
        <v>473.4</v>
      </c>
      <c r="AI54" s="128">
        <f>RCFs!C$31</f>
        <v>12.46</v>
      </c>
      <c r="AJ54" s="118">
        <f t="shared" si="81"/>
        <v>0</v>
      </c>
      <c r="AK54" s="128"/>
      <c r="AL54" s="118">
        <f t="shared" si="82"/>
        <v>487.3</v>
      </c>
      <c r="AM54" s="128">
        <f>RCFs!C$33</f>
        <v>12.824999999999999</v>
      </c>
      <c r="AN54" s="123">
        <f t="shared" si="83"/>
        <v>730.9</v>
      </c>
      <c r="AO54" s="118">
        <f t="shared" si="84"/>
        <v>490.9</v>
      </c>
      <c r="AP54" s="128">
        <f>RCFs!C$35</f>
        <v>12.92</v>
      </c>
      <c r="AQ54" s="123">
        <f t="shared" si="85"/>
        <v>589</v>
      </c>
      <c r="AR54" s="123">
        <f t="shared" si="85"/>
        <v>662.7</v>
      </c>
      <c r="AS54" s="118">
        <f t="shared" si="86"/>
        <v>498.1</v>
      </c>
      <c r="AT54" s="128">
        <f>RCFs!C$37</f>
        <v>13.11</v>
      </c>
      <c r="AU54" s="118">
        <f t="shared" si="87"/>
        <v>488.3</v>
      </c>
      <c r="AV54" s="118">
        <f>RCFs!C$39</f>
        <v>12.85</v>
      </c>
      <c r="AW54" s="118">
        <f t="shared" si="88"/>
        <v>481.9</v>
      </c>
      <c r="AX54" s="128">
        <f>RCFs!C$41</f>
        <v>12.682</v>
      </c>
    </row>
    <row r="55" spans="1:50" s="141" customFormat="1" x14ac:dyDescent="0.2">
      <c r="A55" s="140" t="s">
        <v>79</v>
      </c>
      <c r="B55" s="41" t="s">
        <v>80</v>
      </c>
      <c r="C55" s="118">
        <v>65</v>
      </c>
      <c r="D55" s="118">
        <f t="shared" si="71"/>
        <v>2839.1</v>
      </c>
      <c r="E55" s="125">
        <f>RCFs!C$43</f>
        <v>43.679000000000002</v>
      </c>
      <c r="F55" s="118">
        <f t="shared" si="72"/>
        <v>816.6</v>
      </c>
      <c r="G55" s="125">
        <f>RCFs!C$5</f>
        <v>12.563000000000001</v>
      </c>
      <c r="H55" s="118">
        <f t="shared" si="73"/>
        <v>816.6</v>
      </c>
      <c r="I55" s="125">
        <f>RCFs!C$5</f>
        <v>12.563000000000001</v>
      </c>
      <c r="J55" s="83">
        <f t="shared" si="91"/>
        <v>898.3</v>
      </c>
      <c r="K55" s="83">
        <f t="shared" si="91"/>
        <v>1102.4000000000001</v>
      </c>
      <c r="L55" s="83">
        <f t="shared" si="91"/>
        <v>1224.9000000000001</v>
      </c>
      <c r="M55" s="83">
        <f t="shared" si="91"/>
        <v>1633.2</v>
      </c>
      <c r="N55" s="83">
        <f t="shared" si="91"/>
        <v>1755.7</v>
      </c>
      <c r="O55" s="118">
        <f t="shared" si="74"/>
        <v>801.4</v>
      </c>
      <c r="P55" s="125">
        <f>RCFs!C$7</f>
        <v>12.33</v>
      </c>
      <c r="Q55" s="83">
        <f t="shared" si="90"/>
        <v>1041.8</v>
      </c>
      <c r="R55" s="83">
        <f t="shared" si="90"/>
        <v>1202.0999999999999</v>
      </c>
      <c r="S55" s="118">
        <f t="shared" si="75"/>
        <v>792.9</v>
      </c>
      <c r="T55" s="125">
        <f>RCFs!C$9</f>
        <v>12.199</v>
      </c>
      <c r="U55" s="118">
        <f t="shared" si="76"/>
        <v>792.9</v>
      </c>
      <c r="V55" s="125">
        <f t="shared" si="77"/>
        <v>12.199</v>
      </c>
      <c r="W55" s="123">
        <f t="shared" si="78"/>
        <v>872.1</v>
      </c>
      <c r="X55" s="123">
        <f t="shared" si="78"/>
        <v>1086.2</v>
      </c>
      <c r="Y55" s="123">
        <f t="shared" si="78"/>
        <v>1284.4000000000001</v>
      </c>
      <c r="Z55" s="123">
        <f t="shared" si="78"/>
        <v>1165.5</v>
      </c>
      <c r="AA55" s="123">
        <f t="shared" si="78"/>
        <v>1720.5</v>
      </c>
      <c r="AB55" s="123">
        <f t="shared" si="78"/>
        <v>2378.6999999999998</v>
      </c>
      <c r="AC55" s="118">
        <f t="shared" si="79"/>
        <v>802.1</v>
      </c>
      <c r="AD55" s="125">
        <f>RCFs!C$13</f>
        <v>12.34</v>
      </c>
      <c r="AE55" s="123">
        <f t="shared" si="92"/>
        <v>1323.5</v>
      </c>
      <c r="AF55" s="123">
        <f t="shared" si="92"/>
        <v>1684.4</v>
      </c>
      <c r="AG55" s="123">
        <f t="shared" si="92"/>
        <v>2406.3000000000002</v>
      </c>
      <c r="AH55" s="118">
        <f t="shared" si="80"/>
        <v>809.9</v>
      </c>
      <c r="AI55" s="128">
        <f>RCFs!C$31</f>
        <v>12.46</v>
      </c>
      <c r="AJ55" s="118">
        <f t="shared" si="81"/>
        <v>0</v>
      </c>
      <c r="AK55" s="128"/>
      <c r="AL55" s="118">
        <f t="shared" si="82"/>
        <v>833.6</v>
      </c>
      <c r="AM55" s="128">
        <f>RCFs!C$33</f>
        <v>12.824999999999999</v>
      </c>
      <c r="AN55" s="123">
        <f t="shared" si="83"/>
        <v>1250.4000000000001</v>
      </c>
      <c r="AO55" s="118">
        <f t="shared" si="84"/>
        <v>839.8</v>
      </c>
      <c r="AP55" s="128">
        <f>RCFs!C$35</f>
        <v>12.92</v>
      </c>
      <c r="AQ55" s="123">
        <f t="shared" si="85"/>
        <v>1007.7</v>
      </c>
      <c r="AR55" s="123">
        <f t="shared" si="85"/>
        <v>1133.7</v>
      </c>
      <c r="AS55" s="118">
        <f t="shared" si="86"/>
        <v>852.1</v>
      </c>
      <c r="AT55" s="128">
        <f>RCFs!C$37</f>
        <v>13.11</v>
      </c>
      <c r="AU55" s="118">
        <f t="shared" si="87"/>
        <v>835.2</v>
      </c>
      <c r="AV55" s="118">
        <f>RCFs!C$39</f>
        <v>12.85</v>
      </c>
      <c r="AW55" s="118">
        <f t="shared" si="88"/>
        <v>824.3</v>
      </c>
      <c r="AX55" s="128">
        <f>RCFs!C$41</f>
        <v>12.682</v>
      </c>
    </row>
    <row r="56" spans="1:50" s="141" customFormat="1" x14ac:dyDescent="0.2">
      <c r="A56" s="140" t="s">
        <v>81</v>
      </c>
      <c r="B56" s="41" t="s">
        <v>82</v>
      </c>
      <c r="C56" s="121">
        <v>164</v>
      </c>
      <c r="D56" s="118">
        <f t="shared" si="71"/>
        <v>7163.4</v>
      </c>
      <c r="E56" s="125">
        <f>RCFs!C$43</f>
        <v>43.679000000000002</v>
      </c>
      <c r="F56" s="118">
        <f t="shared" si="72"/>
        <v>2060.3000000000002</v>
      </c>
      <c r="G56" s="125">
        <f>RCFs!C$5</f>
        <v>12.563000000000001</v>
      </c>
      <c r="H56" s="118">
        <f t="shared" si="73"/>
        <v>2060.3000000000002</v>
      </c>
      <c r="I56" s="125">
        <f>RCFs!C$5</f>
        <v>12.563000000000001</v>
      </c>
      <c r="J56" s="83">
        <f t="shared" si="91"/>
        <v>2266.4</v>
      </c>
      <c r="K56" s="83">
        <f t="shared" si="91"/>
        <v>2781.4</v>
      </c>
      <c r="L56" s="83">
        <f t="shared" si="91"/>
        <v>3090.5</v>
      </c>
      <c r="M56" s="83">
        <f t="shared" si="91"/>
        <v>4120.7</v>
      </c>
      <c r="N56" s="83">
        <f t="shared" si="91"/>
        <v>4429.7</v>
      </c>
      <c r="O56" s="118">
        <f t="shared" si="74"/>
        <v>2022.1</v>
      </c>
      <c r="P56" s="125">
        <f>RCFs!C$7</f>
        <v>12.33</v>
      </c>
      <c r="Q56" s="83">
        <f t="shared" si="90"/>
        <v>2628.7</v>
      </c>
      <c r="R56" s="83">
        <f t="shared" si="90"/>
        <v>3033.1</v>
      </c>
      <c r="S56" s="118">
        <f t="shared" si="75"/>
        <v>2000.6</v>
      </c>
      <c r="T56" s="125">
        <f>RCFs!C$9</f>
        <v>12.199</v>
      </c>
      <c r="U56" s="118">
        <f t="shared" si="76"/>
        <v>2000.6</v>
      </c>
      <c r="V56" s="125">
        <f t="shared" si="77"/>
        <v>12.199</v>
      </c>
      <c r="W56" s="123">
        <f t="shared" si="78"/>
        <v>2200.6</v>
      </c>
      <c r="X56" s="123">
        <f t="shared" si="78"/>
        <v>2740.8</v>
      </c>
      <c r="Y56" s="123">
        <f t="shared" si="78"/>
        <v>3240.9</v>
      </c>
      <c r="Z56" s="123">
        <f t="shared" si="78"/>
        <v>2940.8</v>
      </c>
      <c r="AA56" s="123">
        <f t="shared" si="78"/>
        <v>4341.3</v>
      </c>
      <c r="AB56" s="123">
        <f t="shared" si="78"/>
        <v>6001.8</v>
      </c>
      <c r="AC56" s="118">
        <f t="shared" si="79"/>
        <v>2023.7</v>
      </c>
      <c r="AD56" s="125">
        <f>RCFs!C$13</f>
        <v>12.34</v>
      </c>
      <c r="AE56" s="123">
        <f t="shared" si="92"/>
        <v>3339.1</v>
      </c>
      <c r="AF56" s="123">
        <f t="shared" si="92"/>
        <v>4249.8</v>
      </c>
      <c r="AG56" s="123">
        <f t="shared" si="92"/>
        <v>6071.1</v>
      </c>
      <c r="AH56" s="118">
        <f t="shared" si="80"/>
        <v>2043.4</v>
      </c>
      <c r="AI56" s="128">
        <f>RCFs!C$31</f>
        <v>12.46</v>
      </c>
      <c r="AJ56" s="118">
        <f t="shared" si="81"/>
        <v>0</v>
      </c>
      <c r="AK56" s="128"/>
      <c r="AL56" s="118">
        <f t="shared" si="82"/>
        <v>2103.3000000000002</v>
      </c>
      <c r="AM56" s="128">
        <f>RCFs!C$33</f>
        <v>12.824999999999999</v>
      </c>
      <c r="AN56" s="123">
        <f t="shared" si="83"/>
        <v>3154.9</v>
      </c>
      <c r="AO56" s="118">
        <f t="shared" si="84"/>
        <v>2118.8000000000002</v>
      </c>
      <c r="AP56" s="128">
        <f>RCFs!C$35</f>
        <v>12.92</v>
      </c>
      <c r="AQ56" s="123">
        <f t="shared" si="85"/>
        <v>2542.5</v>
      </c>
      <c r="AR56" s="123">
        <f t="shared" si="85"/>
        <v>2860.3</v>
      </c>
      <c r="AS56" s="118">
        <f t="shared" si="86"/>
        <v>2150</v>
      </c>
      <c r="AT56" s="128">
        <f>RCFs!C$37</f>
        <v>13.11</v>
      </c>
      <c r="AU56" s="118">
        <f t="shared" si="87"/>
        <v>2107.4</v>
      </c>
      <c r="AV56" s="118">
        <f>RCFs!C$39</f>
        <v>12.85</v>
      </c>
      <c r="AW56" s="118">
        <f t="shared" si="88"/>
        <v>2079.8000000000002</v>
      </c>
      <c r="AX56" s="128">
        <f>RCFs!C$41</f>
        <v>12.682</v>
      </c>
    </row>
    <row r="57" spans="1:50" s="141" customFormat="1" x14ac:dyDescent="0.2">
      <c r="A57" s="140" t="s">
        <v>83</v>
      </c>
      <c r="B57" s="41" t="s">
        <v>84</v>
      </c>
      <c r="C57" s="121">
        <v>215</v>
      </c>
      <c r="D57" s="118">
        <f t="shared" si="71"/>
        <v>9391</v>
      </c>
      <c r="E57" s="125">
        <f>RCFs!C$43</f>
        <v>43.679000000000002</v>
      </c>
      <c r="F57" s="118">
        <f t="shared" si="72"/>
        <v>2701</v>
      </c>
      <c r="G57" s="125">
        <f>RCFs!C$5</f>
        <v>12.563000000000001</v>
      </c>
      <c r="H57" s="118">
        <f t="shared" si="73"/>
        <v>2701</v>
      </c>
      <c r="I57" s="125">
        <f>RCFs!C$5</f>
        <v>12.563000000000001</v>
      </c>
      <c r="J57" s="83">
        <f t="shared" si="91"/>
        <v>2971.1</v>
      </c>
      <c r="K57" s="83">
        <f t="shared" si="91"/>
        <v>3646.4</v>
      </c>
      <c r="L57" s="83">
        <f t="shared" si="91"/>
        <v>4051.6</v>
      </c>
      <c r="M57" s="83">
        <f t="shared" si="91"/>
        <v>5402.1</v>
      </c>
      <c r="N57" s="83">
        <f t="shared" si="91"/>
        <v>5807.2</v>
      </c>
      <c r="O57" s="118">
        <f t="shared" si="74"/>
        <v>2650.9</v>
      </c>
      <c r="P57" s="125">
        <f>RCFs!C$7</f>
        <v>12.33</v>
      </c>
      <c r="Q57" s="83">
        <f t="shared" si="90"/>
        <v>3446.1</v>
      </c>
      <c r="R57" s="83">
        <f t="shared" si="90"/>
        <v>3976.3</v>
      </c>
      <c r="S57" s="118">
        <f t="shared" si="75"/>
        <v>2622.7</v>
      </c>
      <c r="T57" s="125">
        <f>RCFs!C$9</f>
        <v>12.199</v>
      </c>
      <c r="U57" s="118">
        <f t="shared" si="76"/>
        <v>2622.7</v>
      </c>
      <c r="V57" s="125">
        <f t="shared" si="77"/>
        <v>12.199</v>
      </c>
      <c r="W57" s="123">
        <f t="shared" si="78"/>
        <v>2884.9</v>
      </c>
      <c r="X57" s="123">
        <f t="shared" si="78"/>
        <v>3593</v>
      </c>
      <c r="Y57" s="123">
        <f t="shared" si="78"/>
        <v>4248.7</v>
      </c>
      <c r="Z57" s="123">
        <f t="shared" si="78"/>
        <v>3855.3</v>
      </c>
      <c r="AA57" s="123">
        <f t="shared" si="78"/>
        <v>5691.2</v>
      </c>
      <c r="AB57" s="123">
        <f t="shared" si="78"/>
        <v>7868.1</v>
      </c>
      <c r="AC57" s="118">
        <f t="shared" si="79"/>
        <v>2653.1</v>
      </c>
      <c r="AD57" s="125">
        <f>RCFs!C$13</f>
        <v>12.34</v>
      </c>
      <c r="AE57" s="123">
        <f t="shared" si="92"/>
        <v>4377.6000000000004</v>
      </c>
      <c r="AF57" s="123">
        <f t="shared" si="92"/>
        <v>5571.5</v>
      </c>
      <c r="AG57" s="123">
        <f t="shared" si="92"/>
        <v>7959.3</v>
      </c>
      <c r="AH57" s="118">
        <f t="shared" si="80"/>
        <v>2678.9</v>
      </c>
      <c r="AI57" s="128">
        <f>RCFs!C$31</f>
        <v>12.46</v>
      </c>
      <c r="AJ57" s="118">
        <f t="shared" si="81"/>
        <v>0</v>
      </c>
      <c r="AK57" s="128"/>
      <c r="AL57" s="118">
        <f t="shared" si="82"/>
        <v>2757.3</v>
      </c>
      <c r="AM57" s="128">
        <f>RCFs!C$33</f>
        <v>12.824999999999999</v>
      </c>
      <c r="AN57" s="123">
        <f t="shared" si="83"/>
        <v>4135.8999999999996</v>
      </c>
      <c r="AO57" s="118">
        <f t="shared" si="84"/>
        <v>2777.8</v>
      </c>
      <c r="AP57" s="128">
        <f>RCFs!C$35</f>
        <v>12.92</v>
      </c>
      <c r="AQ57" s="123">
        <f t="shared" si="85"/>
        <v>3333.3</v>
      </c>
      <c r="AR57" s="123">
        <f t="shared" si="85"/>
        <v>3750</v>
      </c>
      <c r="AS57" s="118">
        <f t="shared" si="86"/>
        <v>2818.6</v>
      </c>
      <c r="AT57" s="128">
        <f>RCFs!C$37</f>
        <v>13.11</v>
      </c>
      <c r="AU57" s="118">
        <f t="shared" si="87"/>
        <v>2762.7</v>
      </c>
      <c r="AV57" s="118">
        <f>RCFs!C$39</f>
        <v>12.85</v>
      </c>
      <c r="AW57" s="118">
        <f t="shared" si="88"/>
        <v>2726.6</v>
      </c>
      <c r="AX57" s="128">
        <f>RCFs!C$41</f>
        <v>12.682</v>
      </c>
    </row>
    <row r="58" spans="1:50" s="141" customFormat="1" x14ac:dyDescent="0.2">
      <c r="A58" s="140" t="s">
        <v>85</v>
      </c>
      <c r="B58" s="41" t="s">
        <v>86</v>
      </c>
      <c r="C58" s="121">
        <v>158.9</v>
      </c>
      <c r="D58" s="118">
        <f t="shared" si="71"/>
        <v>6940.6</v>
      </c>
      <c r="E58" s="125">
        <f>RCFs!C$43</f>
        <v>43.679000000000002</v>
      </c>
      <c r="F58" s="118">
        <f t="shared" si="72"/>
        <v>1996.3</v>
      </c>
      <c r="G58" s="125">
        <f>RCFs!C$5</f>
        <v>12.563000000000001</v>
      </c>
      <c r="H58" s="118">
        <f t="shared" si="73"/>
        <v>1996.3</v>
      </c>
      <c r="I58" s="125">
        <f>RCFs!C$5</f>
        <v>12.563000000000001</v>
      </c>
      <c r="J58" s="83">
        <f t="shared" si="91"/>
        <v>2195.9</v>
      </c>
      <c r="K58" s="83">
        <f t="shared" si="91"/>
        <v>2695</v>
      </c>
      <c r="L58" s="83">
        <f t="shared" si="91"/>
        <v>2994.4</v>
      </c>
      <c r="M58" s="83">
        <f t="shared" si="91"/>
        <v>3992.5</v>
      </c>
      <c r="N58" s="83">
        <f t="shared" si="91"/>
        <v>4292</v>
      </c>
      <c r="O58" s="118">
        <f t="shared" si="74"/>
        <v>1959.2</v>
      </c>
      <c r="P58" s="125">
        <f>RCFs!C$7</f>
        <v>12.33</v>
      </c>
      <c r="Q58" s="83">
        <f t="shared" si="90"/>
        <v>2546.9</v>
      </c>
      <c r="R58" s="83">
        <f t="shared" si="90"/>
        <v>2938.8</v>
      </c>
      <c r="S58" s="118">
        <f t="shared" si="75"/>
        <v>1938.4</v>
      </c>
      <c r="T58" s="125">
        <f>RCFs!C$9</f>
        <v>12.199</v>
      </c>
      <c r="U58" s="118">
        <f t="shared" si="76"/>
        <v>1938.4</v>
      </c>
      <c r="V58" s="125">
        <f t="shared" si="77"/>
        <v>12.199</v>
      </c>
      <c r="W58" s="123">
        <f t="shared" si="78"/>
        <v>2132.1999999999998</v>
      </c>
      <c r="X58" s="123">
        <f t="shared" si="78"/>
        <v>2655.6</v>
      </c>
      <c r="Y58" s="123">
        <f t="shared" si="78"/>
        <v>3140.2</v>
      </c>
      <c r="Z58" s="123">
        <f t="shared" si="78"/>
        <v>2849.4</v>
      </c>
      <c r="AA58" s="123">
        <f t="shared" si="78"/>
        <v>4206.3</v>
      </c>
      <c r="AB58" s="123">
        <f t="shared" si="78"/>
        <v>5815.2</v>
      </c>
      <c r="AC58" s="118">
        <f t="shared" si="79"/>
        <v>1960.8</v>
      </c>
      <c r="AD58" s="125">
        <f>RCFs!C$13</f>
        <v>12.34</v>
      </c>
      <c r="AE58" s="123">
        <f t="shared" si="92"/>
        <v>3235.3</v>
      </c>
      <c r="AF58" s="123">
        <f t="shared" si="92"/>
        <v>4117.7</v>
      </c>
      <c r="AG58" s="123">
        <f t="shared" si="92"/>
        <v>5882.4</v>
      </c>
      <c r="AH58" s="118">
        <f t="shared" si="80"/>
        <v>1979.8</v>
      </c>
      <c r="AI58" s="128">
        <f>RCFs!C$31</f>
        <v>12.46</v>
      </c>
      <c r="AJ58" s="118">
        <f t="shared" si="81"/>
        <v>0</v>
      </c>
      <c r="AK58" s="128"/>
      <c r="AL58" s="118">
        <f t="shared" si="82"/>
        <v>2037.8</v>
      </c>
      <c r="AM58" s="128">
        <f>RCFs!C$33</f>
        <v>12.824999999999999</v>
      </c>
      <c r="AN58" s="123">
        <f t="shared" si="83"/>
        <v>3056.7</v>
      </c>
      <c r="AO58" s="118">
        <f t="shared" si="84"/>
        <v>2052.9</v>
      </c>
      <c r="AP58" s="128">
        <f>RCFs!C$35</f>
        <v>12.92</v>
      </c>
      <c r="AQ58" s="123">
        <f t="shared" si="85"/>
        <v>2463.4</v>
      </c>
      <c r="AR58" s="123">
        <f t="shared" si="85"/>
        <v>2771.4</v>
      </c>
      <c r="AS58" s="118">
        <f t="shared" si="86"/>
        <v>2083.1</v>
      </c>
      <c r="AT58" s="128">
        <f>RCFs!C$37</f>
        <v>13.11</v>
      </c>
      <c r="AU58" s="118">
        <f t="shared" si="87"/>
        <v>2041.8</v>
      </c>
      <c r="AV58" s="118">
        <f>RCFs!C$39</f>
        <v>12.85</v>
      </c>
      <c r="AW58" s="118">
        <f t="shared" si="88"/>
        <v>2015.1</v>
      </c>
      <c r="AX58" s="128">
        <f>RCFs!C$41</f>
        <v>12.682</v>
      </c>
    </row>
    <row r="59" spans="1:50" s="141" customFormat="1" x14ac:dyDescent="0.2">
      <c r="A59" s="140" t="s">
        <v>87</v>
      </c>
      <c r="B59" s="41" t="s">
        <v>88</v>
      </c>
      <c r="C59" s="118">
        <v>277</v>
      </c>
      <c r="D59" s="118">
        <f t="shared" si="71"/>
        <v>12099.1</v>
      </c>
      <c r="E59" s="125">
        <f>RCFs!C$43</f>
        <v>43.679000000000002</v>
      </c>
      <c r="F59" s="118">
        <f t="shared" si="72"/>
        <v>3480</v>
      </c>
      <c r="G59" s="125">
        <f>RCFs!C$5</f>
        <v>12.563000000000001</v>
      </c>
      <c r="H59" s="118">
        <f t="shared" si="73"/>
        <v>3480</v>
      </c>
      <c r="I59" s="125">
        <f>RCFs!C$5</f>
        <v>12.563000000000001</v>
      </c>
      <c r="J59" s="83">
        <f t="shared" ref="J59:N64" si="93">ROUND($C59*$I59*J$6,1)</f>
        <v>3827.9</v>
      </c>
      <c r="K59" s="83">
        <f t="shared" si="93"/>
        <v>4697.8999999999996</v>
      </c>
      <c r="L59" s="83">
        <f t="shared" si="93"/>
        <v>5219.8999999999996</v>
      </c>
      <c r="M59" s="83">
        <f t="shared" si="93"/>
        <v>6959.9</v>
      </c>
      <c r="N59" s="83">
        <f t="shared" si="93"/>
        <v>7481.9</v>
      </c>
      <c r="O59" s="118">
        <f t="shared" si="74"/>
        <v>3415.4</v>
      </c>
      <c r="P59" s="125">
        <f>RCFs!C$7</f>
        <v>12.33</v>
      </c>
      <c r="Q59" s="83">
        <f t="shared" si="90"/>
        <v>4440</v>
      </c>
      <c r="R59" s="83">
        <f t="shared" si="90"/>
        <v>5123.1000000000004</v>
      </c>
      <c r="S59" s="118">
        <f t="shared" si="75"/>
        <v>3379.1</v>
      </c>
      <c r="T59" s="125">
        <f>RCFs!C$9</f>
        <v>12.199</v>
      </c>
      <c r="U59" s="118">
        <f t="shared" si="76"/>
        <v>3379.1</v>
      </c>
      <c r="V59" s="125">
        <f t="shared" si="77"/>
        <v>12.199</v>
      </c>
      <c r="W59" s="123">
        <f t="shared" si="78"/>
        <v>3717</v>
      </c>
      <c r="X59" s="123">
        <f t="shared" si="78"/>
        <v>4629.3</v>
      </c>
      <c r="Y59" s="123">
        <f t="shared" si="78"/>
        <v>5474.1</v>
      </c>
      <c r="Z59" s="123">
        <f t="shared" si="78"/>
        <v>4967.2</v>
      </c>
      <c r="AA59" s="123">
        <f t="shared" si="78"/>
        <v>7332.6</v>
      </c>
      <c r="AB59" s="123">
        <f t="shared" si="78"/>
        <v>10137.299999999999</v>
      </c>
      <c r="AC59" s="118">
        <f t="shared" si="79"/>
        <v>3418.1</v>
      </c>
      <c r="AD59" s="125">
        <f>RCFs!C$13</f>
        <v>12.34</v>
      </c>
      <c r="AE59" s="123">
        <f t="shared" si="92"/>
        <v>5639.9</v>
      </c>
      <c r="AF59" s="123">
        <f t="shared" si="92"/>
        <v>7178</v>
      </c>
      <c r="AG59" s="123">
        <f t="shared" si="92"/>
        <v>10254.299999999999</v>
      </c>
      <c r="AH59" s="118">
        <f t="shared" si="80"/>
        <v>3451.4</v>
      </c>
      <c r="AI59" s="128">
        <f>RCFs!C$31</f>
        <v>12.46</v>
      </c>
      <c r="AJ59" s="118">
        <f t="shared" si="81"/>
        <v>0</v>
      </c>
      <c r="AK59" s="128"/>
      <c r="AL59" s="118">
        <f t="shared" si="82"/>
        <v>3552.5</v>
      </c>
      <c r="AM59" s="128">
        <f>RCFs!C$33</f>
        <v>12.824999999999999</v>
      </c>
      <c r="AN59" s="123">
        <f t="shared" si="83"/>
        <v>5328.7</v>
      </c>
      <c r="AO59" s="118">
        <f t="shared" si="84"/>
        <v>3578.8</v>
      </c>
      <c r="AP59" s="128">
        <f>RCFs!C$35</f>
        <v>12.92</v>
      </c>
      <c r="AQ59" s="123">
        <f t="shared" si="85"/>
        <v>4294.5</v>
      </c>
      <c r="AR59" s="123">
        <f t="shared" si="85"/>
        <v>4831.3</v>
      </c>
      <c r="AS59" s="118">
        <f t="shared" si="86"/>
        <v>3631.4</v>
      </c>
      <c r="AT59" s="128">
        <f>RCFs!C$37</f>
        <v>13.11</v>
      </c>
      <c r="AU59" s="118">
        <f t="shared" si="87"/>
        <v>3559.4</v>
      </c>
      <c r="AV59" s="118">
        <f>RCFs!C$39</f>
        <v>12.85</v>
      </c>
      <c r="AW59" s="118">
        <f t="shared" si="88"/>
        <v>3512.9</v>
      </c>
      <c r="AX59" s="128">
        <f>RCFs!C$41</f>
        <v>12.682</v>
      </c>
    </row>
    <row r="60" spans="1:50" s="141" customFormat="1" x14ac:dyDescent="0.2">
      <c r="A60" s="140" t="s">
        <v>89</v>
      </c>
      <c r="B60" s="42" t="s">
        <v>90</v>
      </c>
      <c r="C60" s="121">
        <v>277</v>
      </c>
      <c r="D60" s="118">
        <f t="shared" si="71"/>
        <v>12099.1</v>
      </c>
      <c r="E60" s="125">
        <f>RCFs!C$43</f>
        <v>43.679000000000002</v>
      </c>
      <c r="F60" s="118">
        <f t="shared" si="72"/>
        <v>3480</v>
      </c>
      <c r="G60" s="125">
        <f>RCFs!C$5</f>
        <v>12.563000000000001</v>
      </c>
      <c r="H60" s="118">
        <f t="shared" si="73"/>
        <v>3480</v>
      </c>
      <c r="I60" s="125">
        <f>RCFs!C$5</f>
        <v>12.563000000000001</v>
      </c>
      <c r="J60" s="83">
        <f t="shared" si="93"/>
        <v>3827.9</v>
      </c>
      <c r="K60" s="83">
        <f t="shared" si="93"/>
        <v>4697.8999999999996</v>
      </c>
      <c r="L60" s="83">
        <f t="shared" si="93"/>
        <v>5219.8999999999996</v>
      </c>
      <c r="M60" s="83">
        <f t="shared" si="93"/>
        <v>6959.9</v>
      </c>
      <c r="N60" s="83">
        <f t="shared" si="93"/>
        <v>7481.9</v>
      </c>
      <c r="O60" s="118">
        <f t="shared" si="74"/>
        <v>3415.4</v>
      </c>
      <c r="P60" s="125">
        <f>RCFs!C$7</f>
        <v>12.33</v>
      </c>
      <c r="Q60" s="83">
        <f t="shared" si="90"/>
        <v>4440</v>
      </c>
      <c r="R60" s="83">
        <f t="shared" si="90"/>
        <v>5123.1000000000004</v>
      </c>
      <c r="S60" s="118">
        <f t="shared" si="75"/>
        <v>3379.1</v>
      </c>
      <c r="T60" s="125">
        <f>RCFs!C$9</f>
        <v>12.199</v>
      </c>
      <c r="U60" s="118">
        <f t="shared" si="76"/>
        <v>3379.1</v>
      </c>
      <c r="V60" s="125">
        <f t="shared" si="77"/>
        <v>12.199</v>
      </c>
      <c r="W60" s="123">
        <f t="shared" si="78"/>
        <v>3717</v>
      </c>
      <c r="X60" s="123">
        <f t="shared" si="78"/>
        <v>4629.3</v>
      </c>
      <c r="Y60" s="123">
        <f t="shared" si="78"/>
        <v>5474.1</v>
      </c>
      <c r="Z60" s="123">
        <f t="shared" si="78"/>
        <v>4967.2</v>
      </c>
      <c r="AA60" s="123">
        <f t="shared" si="78"/>
        <v>7332.6</v>
      </c>
      <c r="AB60" s="123">
        <f t="shared" si="78"/>
        <v>10137.299999999999</v>
      </c>
      <c r="AC60" s="118">
        <f t="shared" si="79"/>
        <v>3418.1</v>
      </c>
      <c r="AD60" s="125">
        <f>RCFs!C$13</f>
        <v>12.34</v>
      </c>
      <c r="AE60" s="123">
        <f t="shared" si="92"/>
        <v>5639.9</v>
      </c>
      <c r="AF60" s="123">
        <f t="shared" si="92"/>
        <v>7178</v>
      </c>
      <c r="AG60" s="123">
        <f t="shared" si="92"/>
        <v>10254.299999999999</v>
      </c>
      <c r="AH60" s="118">
        <f t="shared" si="80"/>
        <v>3451.4</v>
      </c>
      <c r="AI60" s="128">
        <f>RCFs!C$31</f>
        <v>12.46</v>
      </c>
      <c r="AJ60" s="118">
        <f t="shared" si="81"/>
        <v>0</v>
      </c>
      <c r="AK60" s="128"/>
      <c r="AL60" s="118">
        <f t="shared" si="82"/>
        <v>3552.5</v>
      </c>
      <c r="AM60" s="128">
        <f>RCFs!C$33</f>
        <v>12.824999999999999</v>
      </c>
      <c r="AN60" s="123">
        <f t="shared" si="83"/>
        <v>5328.7</v>
      </c>
      <c r="AO60" s="118">
        <f t="shared" si="84"/>
        <v>3578.8</v>
      </c>
      <c r="AP60" s="128">
        <f>RCFs!C$35</f>
        <v>12.92</v>
      </c>
      <c r="AQ60" s="123">
        <f t="shared" si="85"/>
        <v>4294.5</v>
      </c>
      <c r="AR60" s="123">
        <f t="shared" si="85"/>
        <v>4831.3</v>
      </c>
      <c r="AS60" s="118">
        <f t="shared" si="86"/>
        <v>3631.4</v>
      </c>
      <c r="AT60" s="128">
        <f>RCFs!C$37</f>
        <v>13.11</v>
      </c>
      <c r="AU60" s="118">
        <f t="shared" si="87"/>
        <v>3559.4</v>
      </c>
      <c r="AV60" s="118">
        <f>RCFs!C$39</f>
        <v>12.85</v>
      </c>
      <c r="AW60" s="118">
        <f t="shared" si="88"/>
        <v>3512.9</v>
      </c>
      <c r="AX60" s="128">
        <f>RCFs!C$41</f>
        <v>12.682</v>
      </c>
    </row>
    <row r="61" spans="1:50" s="141" customFormat="1" x14ac:dyDescent="0.2">
      <c r="A61" s="140" t="s">
        <v>91</v>
      </c>
      <c r="B61" s="41" t="s">
        <v>92</v>
      </c>
      <c r="C61" s="118">
        <v>375</v>
      </c>
      <c r="D61" s="118">
        <f t="shared" si="71"/>
        <v>16379.6</v>
      </c>
      <c r="E61" s="125">
        <f>RCFs!C$43</f>
        <v>43.679000000000002</v>
      </c>
      <c r="F61" s="118">
        <f t="shared" si="72"/>
        <v>4711.1000000000004</v>
      </c>
      <c r="G61" s="125">
        <f>RCFs!C$5</f>
        <v>12.563000000000001</v>
      </c>
      <c r="H61" s="118">
        <f t="shared" si="73"/>
        <v>4711.1000000000004</v>
      </c>
      <c r="I61" s="125">
        <f>RCFs!C$5</f>
        <v>12.563000000000001</v>
      </c>
      <c r="J61" s="83">
        <f t="shared" si="93"/>
        <v>5182.2</v>
      </c>
      <c r="K61" s="83">
        <f t="shared" si="93"/>
        <v>6360</v>
      </c>
      <c r="L61" s="83">
        <f t="shared" si="93"/>
        <v>7066.7</v>
      </c>
      <c r="M61" s="83">
        <f t="shared" si="93"/>
        <v>9422.2999999999993</v>
      </c>
      <c r="N61" s="83">
        <f t="shared" si="93"/>
        <v>10128.9</v>
      </c>
      <c r="O61" s="118">
        <f t="shared" si="74"/>
        <v>4623.7</v>
      </c>
      <c r="P61" s="125">
        <f>RCFs!C$7</f>
        <v>12.33</v>
      </c>
      <c r="Q61" s="83">
        <f t="shared" si="90"/>
        <v>6010.8</v>
      </c>
      <c r="R61" s="83">
        <f t="shared" si="90"/>
        <v>6935.5</v>
      </c>
      <c r="S61" s="118">
        <f t="shared" si="75"/>
        <v>4574.6000000000004</v>
      </c>
      <c r="T61" s="125">
        <f>RCFs!C$9</f>
        <v>12.199</v>
      </c>
      <c r="U61" s="118">
        <f t="shared" si="76"/>
        <v>4574.6000000000004</v>
      </c>
      <c r="V61" s="125">
        <f t="shared" si="77"/>
        <v>12.199</v>
      </c>
      <c r="W61" s="123">
        <f t="shared" si="78"/>
        <v>5032</v>
      </c>
      <c r="X61" s="123">
        <f t="shared" si="78"/>
        <v>6267.2</v>
      </c>
      <c r="Y61" s="123">
        <f t="shared" si="78"/>
        <v>7410.8</v>
      </c>
      <c r="Z61" s="123">
        <f t="shared" si="78"/>
        <v>6724.6</v>
      </c>
      <c r="AA61" s="123">
        <f t="shared" si="78"/>
        <v>9926.7999999999993</v>
      </c>
      <c r="AB61" s="123">
        <f t="shared" si="78"/>
        <v>13723.8</v>
      </c>
      <c r="AC61" s="118">
        <f t="shared" si="79"/>
        <v>4627.5</v>
      </c>
      <c r="AD61" s="125">
        <f>RCFs!C$13</f>
        <v>12.34</v>
      </c>
      <c r="AE61" s="123">
        <f t="shared" si="92"/>
        <v>7635.4</v>
      </c>
      <c r="AF61" s="123">
        <f t="shared" si="92"/>
        <v>9717.7999999999993</v>
      </c>
      <c r="AG61" s="123">
        <f t="shared" si="92"/>
        <v>13882.5</v>
      </c>
      <c r="AH61" s="118">
        <f t="shared" si="80"/>
        <v>4672.5</v>
      </c>
      <c r="AI61" s="128">
        <f>RCFs!C$31</f>
        <v>12.46</v>
      </c>
      <c r="AJ61" s="118">
        <f t="shared" si="81"/>
        <v>0</v>
      </c>
      <c r="AK61" s="128"/>
      <c r="AL61" s="118">
        <f t="shared" si="82"/>
        <v>4809.3</v>
      </c>
      <c r="AM61" s="128">
        <f>RCFs!C$33</f>
        <v>12.824999999999999</v>
      </c>
      <c r="AN61" s="123">
        <f t="shared" si="83"/>
        <v>7213.9</v>
      </c>
      <c r="AO61" s="118">
        <f t="shared" si="84"/>
        <v>4845</v>
      </c>
      <c r="AP61" s="128">
        <f>RCFs!C$35</f>
        <v>12.92</v>
      </c>
      <c r="AQ61" s="123">
        <f t="shared" si="85"/>
        <v>5814</v>
      </c>
      <c r="AR61" s="123">
        <f t="shared" si="85"/>
        <v>6540.7</v>
      </c>
      <c r="AS61" s="118">
        <f t="shared" si="86"/>
        <v>4916.2</v>
      </c>
      <c r="AT61" s="128">
        <f>RCFs!C$37</f>
        <v>13.11</v>
      </c>
      <c r="AU61" s="118">
        <f t="shared" si="87"/>
        <v>4818.7</v>
      </c>
      <c r="AV61" s="118">
        <f>RCFs!C$39</f>
        <v>12.85</v>
      </c>
      <c r="AW61" s="118">
        <f t="shared" si="88"/>
        <v>4755.7</v>
      </c>
      <c r="AX61" s="128">
        <f>RCFs!C$41</f>
        <v>12.682</v>
      </c>
    </row>
    <row r="62" spans="1:50" s="141" customFormat="1" x14ac:dyDescent="0.2">
      <c r="A62" s="140" t="s">
        <v>93</v>
      </c>
      <c r="B62" s="41" t="s">
        <v>28</v>
      </c>
      <c r="C62" s="121">
        <v>6.5</v>
      </c>
      <c r="D62" s="118">
        <f t="shared" si="71"/>
        <v>283.89999999999998</v>
      </c>
      <c r="E62" s="125">
        <f>RCFs!C$43</f>
        <v>43.679000000000002</v>
      </c>
      <c r="F62" s="118">
        <f t="shared" si="72"/>
        <v>81.7</v>
      </c>
      <c r="G62" s="125">
        <f>RCFs!C$5</f>
        <v>12.563000000000001</v>
      </c>
      <c r="H62" s="118">
        <f t="shared" si="73"/>
        <v>81.7</v>
      </c>
      <c r="I62" s="125">
        <f>RCFs!C$5</f>
        <v>12.563000000000001</v>
      </c>
      <c r="J62" s="83">
        <f t="shared" si="93"/>
        <v>89.8</v>
      </c>
      <c r="K62" s="83">
        <f t="shared" si="93"/>
        <v>110.2</v>
      </c>
      <c r="L62" s="83">
        <f t="shared" si="93"/>
        <v>122.5</v>
      </c>
      <c r="M62" s="83">
        <f t="shared" si="93"/>
        <v>163.30000000000001</v>
      </c>
      <c r="N62" s="83">
        <f t="shared" si="93"/>
        <v>175.6</v>
      </c>
      <c r="O62" s="118">
        <f t="shared" si="74"/>
        <v>80.099999999999994</v>
      </c>
      <c r="P62" s="125">
        <f>RCFs!C$7</f>
        <v>12.33</v>
      </c>
      <c r="Q62" s="83">
        <f t="shared" si="90"/>
        <v>104.1</v>
      </c>
      <c r="R62" s="83">
        <f t="shared" si="90"/>
        <v>120.1</v>
      </c>
      <c r="S62" s="118">
        <f t="shared" si="75"/>
        <v>79.2</v>
      </c>
      <c r="T62" s="125">
        <f>RCFs!C$9</f>
        <v>12.199</v>
      </c>
      <c r="U62" s="118">
        <f t="shared" si="76"/>
        <v>79.2</v>
      </c>
      <c r="V62" s="125">
        <f t="shared" si="77"/>
        <v>12.199</v>
      </c>
      <c r="W62" s="123">
        <f t="shared" si="78"/>
        <v>87.1</v>
      </c>
      <c r="X62" s="123">
        <f t="shared" si="78"/>
        <v>108.5</v>
      </c>
      <c r="Y62" s="123">
        <f t="shared" si="78"/>
        <v>128.30000000000001</v>
      </c>
      <c r="Z62" s="123">
        <f t="shared" si="78"/>
        <v>116.4</v>
      </c>
      <c r="AA62" s="123">
        <f t="shared" si="78"/>
        <v>171.8</v>
      </c>
      <c r="AB62" s="123">
        <f t="shared" si="78"/>
        <v>237.6</v>
      </c>
      <c r="AC62" s="118">
        <f t="shared" si="79"/>
        <v>80.2</v>
      </c>
      <c r="AD62" s="125">
        <f>RCFs!C$13</f>
        <v>12.34</v>
      </c>
      <c r="AE62" s="123">
        <f t="shared" si="92"/>
        <v>132.30000000000001</v>
      </c>
      <c r="AF62" s="123">
        <f t="shared" si="92"/>
        <v>168.4</v>
      </c>
      <c r="AG62" s="123">
        <f t="shared" si="92"/>
        <v>240.6</v>
      </c>
      <c r="AH62" s="118">
        <f t="shared" si="80"/>
        <v>80.900000000000006</v>
      </c>
      <c r="AI62" s="128">
        <f>RCFs!C$31</f>
        <v>12.46</v>
      </c>
      <c r="AJ62" s="118">
        <f t="shared" si="81"/>
        <v>0</v>
      </c>
      <c r="AK62" s="128"/>
      <c r="AL62" s="118">
        <f t="shared" si="82"/>
        <v>83.3</v>
      </c>
      <c r="AM62" s="128">
        <f>RCFs!C$33</f>
        <v>12.824999999999999</v>
      </c>
      <c r="AN62" s="123">
        <f t="shared" si="83"/>
        <v>124.9</v>
      </c>
      <c r="AO62" s="118">
        <f t="shared" si="84"/>
        <v>83.9</v>
      </c>
      <c r="AP62" s="128">
        <f>RCFs!C$35</f>
        <v>12.92</v>
      </c>
      <c r="AQ62" s="123">
        <f t="shared" si="85"/>
        <v>100.6</v>
      </c>
      <c r="AR62" s="123">
        <f t="shared" si="85"/>
        <v>113.2</v>
      </c>
      <c r="AS62" s="118">
        <f t="shared" si="86"/>
        <v>85.2</v>
      </c>
      <c r="AT62" s="128">
        <f>RCFs!C$37</f>
        <v>13.11</v>
      </c>
      <c r="AU62" s="118">
        <f t="shared" si="87"/>
        <v>83.5</v>
      </c>
      <c r="AV62" s="118">
        <f>RCFs!C$39</f>
        <v>12.85</v>
      </c>
      <c r="AW62" s="118">
        <f t="shared" si="88"/>
        <v>82.4</v>
      </c>
      <c r="AX62" s="128">
        <f>RCFs!C$41</f>
        <v>12.682</v>
      </c>
    </row>
    <row r="63" spans="1:50" s="141" customFormat="1" x14ac:dyDescent="0.2">
      <c r="A63" s="140" t="s">
        <v>94</v>
      </c>
      <c r="B63" s="41" t="s">
        <v>95</v>
      </c>
      <c r="C63" s="118">
        <v>6.5</v>
      </c>
      <c r="D63" s="118">
        <f t="shared" si="71"/>
        <v>283.89999999999998</v>
      </c>
      <c r="E63" s="125">
        <f>RCFs!C$43</f>
        <v>43.679000000000002</v>
      </c>
      <c r="F63" s="118">
        <f t="shared" si="72"/>
        <v>81.7</v>
      </c>
      <c r="G63" s="125">
        <f>RCFs!C$5</f>
        <v>12.563000000000001</v>
      </c>
      <c r="H63" s="118">
        <f t="shared" si="73"/>
        <v>81.7</v>
      </c>
      <c r="I63" s="125">
        <f>RCFs!C$5</f>
        <v>12.563000000000001</v>
      </c>
      <c r="J63" s="83">
        <f t="shared" si="93"/>
        <v>89.8</v>
      </c>
      <c r="K63" s="83">
        <f t="shared" si="93"/>
        <v>110.2</v>
      </c>
      <c r="L63" s="83">
        <f t="shared" si="93"/>
        <v>122.5</v>
      </c>
      <c r="M63" s="83">
        <f t="shared" si="93"/>
        <v>163.30000000000001</v>
      </c>
      <c r="N63" s="83">
        <f t="shared" si="93"/>
        <v>175.6</v>
      </c>
      <c r="O63" s="118">
        <f t="shared" si="74"/>
        <v>80.099999999999994</v>
      </c>
      <c r="P63" s="125">
        <f>RCFs!C$7</f>
        <v>12.33</v>
      </c>
      <c r="Q63" s="83">
        <f t="shared" si="90"/>
        <v>104.1</v>
      </c>
      <c r="R63" s="83">
        <f t="shared" si="90"/>
        <v>120.1</v>
      </c>
      <c r="S63" s="118">
        <f t="shared" si="75"/>
        <v>79.2</v>
      </c>
      <c r="T63" s="125">
        <f>RCFs!C$9</f>
        <v>12.199</v>
      </c>
      <c r="U63" s="118">
        <f t="shared" si="76"/>
        <v>79.2</v>
      </c>
      <c r="V63" s="125">
        <f t="shared" si="77"/>
        <v>12.199</v>
      </c>
      <c r="W63" s="123">
        <f t="shared" si="78"/>
        <v>87.1</v>
      </c>
      <c r="X63" s="123">
        <f t="shared" si="78"/>
        <v>108.5</v>
      </c>
      <c r="Y63" s="123">
        <f t="shared" si="78"/>
        <v>128.30000000000001</v>
      </c>
      <c r="Z63" s="123">
        <f t="shared" si="78"/>
        <v>116.4</v>
      </c>
      <c r="AA63" s="123">
        <f t="shared" si="78"/>
        <v>171.8</v>
      </c>
      <c r="AB63" s="123">
        <f t="shared" si="78"/>
        <v>237.6</v>
      </c>
      <c r="AC63" s="118">
        <f t="shared" si="79"/>
        <v>80.2</v>
      </c>
      <c r="AD63" s="125">
        <f>RCFs!C$13</f>
        <v>12.34</v>
      </c>
      <c r="AE63" s="123">
        <f t="shared" si="92"/>
        <v>132.30000000000001</v>
      </c>
      <c r="AF63" s="123">
        <f t="shared" si="92"/>
        <v>168.4</v>
      </c>
      <c r="AG63" s="123">
        <f t="shared" si="92"/>
        <v>240.6</v>
      </c>
      <c r="AH63" s="118">
        <f t="shared" si="80"/>
        <v>80.900000000000006</v>
      </c>
      <c r="AI63" s="128">
        <f>RCFs!C$31</f>
        <v>12.46</v>
      </c>
      <c r="AJ63" s="118">
        <f t="shared" si="81"/>
        <v>0</v>
      </c>
      <c r="AK63" s="128"/>
      <c r="AL63" s="118">
        <f t="shared" si="82"/>
        <v>83.3</v>
      </c>
      <c r="AM63" s="128">
        <f>RCFs!C$33</f>
        <v>12.824999999999999</v>
      </c>
      <c r="AN63" s="123">
        <f t="shared" si="83"/>
        <v>124.9</v>
      </c>
      <c r="AO63" s="118">
        <f t="shared" si="84"/>
        <v>83.9</v>
      </c>
      <c r="AP63" s="128">
        <f>RCFs!C$35</f>
        <v>12.92</v>
      </c>
      <c r="AQ63" s="123">
        <f t="shared" si="85"/>
        <v>100.6</v>
      </c>
      <c r="AR63" s="123">
        <f t="shared" si="85"/>
        <v>113.2</v>
      </c>
      <c r="AS63" s="118">
        <f t="shared" si="86"/>
        <v>85.2</v>
      </c>
      <c r="AT63" s="128">
        <f>RCFs!C$37</f>
        <v>13.11</v>
      </c>
      <c r="AU63" s="118">
        <f t="shared" si="87"/>
        <v>83.5</v>
      </c>
      <c r="AV63" s="118">
        <f>RCFs!C$39</f>
        <v>12.85</v>
      </c>
      <c r="AW63" s="118">
        <f t="shared" si="88"/>
        <v>82.4</v>
      </c>
      <c r="AX63" s="128">
        <f>RCFs!C$41</f>
        <v>12.682</v>
      </c>
    </row>
    <row r="64" spans="1:50" s="141" customFormat="1" x14ac:dyDescent="0.2">
      <c r="A64" s="140" t="s">
        <v>96</v>
      </c>
      <c r="B64" s="41" t="s">
        <v>97</v>
      </c>
      <c r="C64" s="121">
        <v>10</v>
      </c>
      <c r="D64" s="118">
        <f t="shared" si="71"/>
        <v>436.8</v>
      </c>
      <c r="E64" s="125">
        <f>RCFs!C$43</f>
        <v>43.679000000000002</v>
      </c>
      <c r="F64" s="118">
        <f t="shared" si="72"/>
        <v>125.6</v>
      </c>
      <c r="G64" s="125">
        <f>RCFs!C$5</f>
        <v>12.563000000000001</v>
      </c>
      <c r="H64" s="118">
        <f t="shared" si="73"/>
        <v>125.6</v>
      </c>
      <c r="I64" s="125">
        <f>RCFs!C$5</f>
        <v>12.563000000000001</v>
      </c>
      <c r="J64" s="83">
        <f t="shared" si="93"/>
        <v>138.19999999999999</v>
      </c>
      <c r="K64" s="83">
        <f t="shared" si="93"/>
        <v>169.6</v>
      </c>
      <c r="L64" s="83">
        <f t="shared" si="93"/>
        <v>188.4</v>
      </c>
      <c r="M64" s="83">
        <f t="shared" si="93"/>
        <v>251.3</v>
      </c>
      <c r="N64" s="83">
        <f t="shared" si="93"/>
        <v>270.10000000000002</v>
      </c>
      <c r="O64" s="118">
        <f t="shared" si="74"/>
        <v>123.3</v>
      </c>
      <c r="P64" s="125">
        <f>RCFs!C$7</f>
        <v>12.33</v>
      </c>
      <c r="Q64" s="83">
        <f t="shared" si="90"/>
        <v>160.19999999999999</v>
      </c>
      <c r="R64" s="83">
        <f t="shared" si="90"/>
        <v>184.9</v>
      </c>
      <c r="S64" s="118">
        <f t="shared" si="75"/>
        <v>121.9</v>
      </c>
      <c r="T64" s="125">
        <f>RCFs!C$9</f>
        <v>12.199</v>
      </c>
      <c r="U64" s="118">
        <f t="shared" si="76"/>
        <v>121.9</v>
      </c>
      <c r="V64" s="125">
        <f t="shared" si="77"/>
        <v>12.199</v>
      </c>
      <c r="W64" s="123">
        <f t="shared" si="78"/>
        <v>134</v>
      </c>
      <c r="X64" s="123">
        <f t="shared" si="78"/>
        <v>167</v>
      </c>
      <c r="Y64" s="123">
        <f t="shared" si="78"/>
        <v>197.4</v>
      </c>
      <c r="Z64" s="123">
        <f t="shared" si="78"/>
        <v>179.1</v>
      </c>
      <c r="AA64" s="123">
        <f t="shared" si="78"/>
        <v>264.5</v>
      </c>
      <c r="AB64" s="123">
        <f t="shared" si="78"/>
        <v>365.7</v>
      </c>
      <c r="AC64" s="118">
        <f t="shared" si="79"/>
        <v>123.4</v>
      </c>
      <c r="AD64" s="125">
        <f>RCFs!C$13</f>
        <v>12.34</v>
      </c>
      <c r="AE64" s="123">
        <f t="shared" si="92"/>
        <v>203.6</v>
      </c>
      <c r="AF64" s="123">
        <f t="shared" si="92"/>
        <v>259.10000000000002</v>
      </c>
      <c r="AG64" s="123">
        <f t="shared" si="92"/>
        <v>370.2</v>
      </c>
      <c r="AH64" s="118">
        <f t="shared" si="80"/>
        <v>124.6</v>
      </c>
      <c r="AI64" s="128">
        <f>RCFs!C$31</f>
        <v>12.46</v>
      </c>
      <c r="AJ64" s="118">
        <f t="shared" si="81"/>
        <v>0</v>
      </c>
      <c r="AK64" s="128"/>
      <c r="AL64" s="118">
        <f t="shared" si="82"/>
        <v>128.19999999999999</v>
      </c>
      <c r="AM64" s="128">
        <f>RCFs!C$33</f>
        <v>12.824999999999999</v>
      </c>
      <c r="AN64" s="123">
        <f t="shared" si="83"/>
        <v>192.3</v>
      </c>
      <c r="AO64" s="118">
        <f t="shared" si="84"/>
        <v>129.19999999999999</v>
      </c>
      <c r="AP64" s="128">
        <f>RCFs!C$35</f>
        <v>12.92</v>
      </c>
      <c r="AQ64" s="123">
        <f t="shared" si="85"/>
        <v>155</v>
      </c>
      <c r="AR64" s="123">
        <f t="shared" si="85"/>
        <v>174.4</v>
      </c>
      <c r="AS64" s="118">
        <f t="shared" si="86"/>
        <v>131.1</v>
      </c>
      <c r="AT64" s="128">
        <f>RCFs!C$37</f>
        <v>13.11</v>
      </c>
      <c r="AU64" s="118">
        <f t="shared" si="87"/>
        <v>128.5</v>
      </c>
      <c r="AV64" s="118">
        <f>RCFs!C$39</f>
        <v>12.85</v>
      </c>
      <c r="AW64" s="118">
        <f t="shared" si="88"/>
        <v>126.8</v>
      </c>
      <c r="AX64" s="128">
        <f>RCFs!C$41</f>
        <v>12.682</v>
      </c>
    </row>
    <row r="65" spans="1:50" x14ac:dyDescent="0.2">
      <c r="A65" s="152"/>
      <c r="B65" s="153"/>
      <c r="C65" s="154"/>
      <c r="D65" s="155"/>
      <c r="E65" s="156"/>
      <c r="F65" s="155"/>
      <c r="G65" s="156"/>
      <c r="H65" s="155"/>
      <c r="I65" s="156"/>
      <c r="J65" s="151"/>
      <c r="K65" s="151"/>
      <c r="L65" s="151"/>
      <c r="M65" s="151"/>
      <c r="N65" s="151"/>
      <c r="O65" s="155"/>
      <c r="P65" s="157"/>
      <c r="Q65" s="151"/>
      <c r="R65" s="151"/>
      <c r="S65" s="155"/>
      <c r="T65" s="157"/>
      <c r="U65" s="155"/>
      <c r="V65" s="157"/>
      <c r="W65" s="159"/>
      <c r="X65" s="159"/>
      <c r="Y65" s="159"/>
      <c r="Z65" s="159"/>
      <c r="AA65" s="159"/>
      <c r="AB65" s="159"/>
      <c r="AC65" s="158"/>
      <c r="AD65" s="156"/>
      <c r="AE65" s="160"/>
      <c r="AF65" s="160"/>
      <c r="AG65" s="160"/>
      <c r="AH65" s="155"/>
      <c r="AI65" s="156"/>
      <c r="AJ65" s="155"/>
      <c r="AK65" s="156"/>
      <c r="AL65" s="155"/>
      <c r="AM65" s="156"/>
      <c r="AN65" s="160"/>
      <c r="AO65" s="155"/>
      <c r="AP65" s="156"/>
      <c r="AQ65" s="160"/>
      <c r="AR65" s="160"/>
      <c r="AS65" s="149"/>
      <c r="AT65" s="150"/>
      <c r="AU65" s="149"/>
      <c r="AV65" s="150"/>
      <c r="AW65" s="149"/>
      <c r="AX65" s="150"/>
    </row>
    <row r="66" spans="1:50" s="4" customFormat="1" x14ac:dyDescent="0.2">
      <c r="A66" s="19"/>
      <c r="B66" s="20" t="s">
        <v>196</v>
      </c>
      <c r="C66" s="21"/>
      <c r="D66" s="22"/>
      <c r="E66" s="23"/>
      <c r="F66" s="22"/>
      <c r="G66" s="23"/>
      <c r="H66" s="22"/>
      <c r="I66" s="23"/>
      <c r="J66" s="23"/>
      <c r="K66" s="23"/>
      <c r="L66" s="23"/>
      <c r="M66" s="23"/>
      <c r="N66" s="23"/>
      <c r="O66" s="22"/>
      <c r="P66" s="23"/>
      <c r="Q66" s="23"/>
      <c r="R66" s="23"/>
      <c r="S66" s="24"/>
      <c r="T66" s="23"/>
      <c r="U66" s="24"/>
      <c r="V66" s="23"/>
      <c r="W66" s="26"/>
      <c r="X66" s="25"/>
      <c r="Y66" s="26"/>
      <c r="Z66" s="26"/>
      <c r="AA66" s="26"/>
      <c r="AB66" s="26"/>
      <c r="AC66" s="24"/>
      <c r="AD66" s="23"/>
      <c r="AE66" s="22"/>
      <c r="AF66" s="22"/>
      <c r="AG66" s="27"/>
      <c r="AH66" s="22"/>
      <c r="AI66" s="22"/>
      <c r="AJ66" s="22"/>
      <c r="AK66" s="22"/>
      <c r="AL66" s="24"/>
      <c r="AM66" s="23"/>
      <c r="AN66" s="22"/>
      <c r="AO66" s="24"/>
      <c r="AP66" s="23"/>
      <c r="AQ66" s="22"/>
      <c r="AR66" s="22"/>
      <c r="AS66" s="22"/>
      <c r="AT66" s="23"/>
      <c r="AU66" s="22"/>
      <c r="AV66" s="23"/>
      <c r="AW66" s="23"/>
      <c r="AX66" s="204"/>
    </row>
    <row r="67" spans="1:50" s="4" customFormat="1" x14ac:dyDescent="0.2">
      <c r="A67" s="36"/>
      <c r="B67" s="37"/>
      <c r="C67" s="205"/>
      <c r="D67" s="30"/>
      <c r="E67" s="38"/>
      <c r="F67" s="30"/>
      <c r="G67" s="38"/>
      <c r="H67" s="30"/>
      <c r="I67" s="38"/>
      <c r="J67" s="85"/>
      <c r="K67" s="85"/>
      <c r="L67" s="85"/>
      <c r="M67" s="85"/>
      <c r="N67" s="85"/>
      <c r="O67" s="30"/>
      <c r="P67" s="38"/>
      <c r="Q67" s="85"/>
      <c r="R67" s="85"/>
      <c r="S67" s="30"/>
      <c r="T67" s="38"/>
      <c r="U67" s="30"/>
      <c r="V67" s="38"/>
      <c r="W67" s="84"/>
      <c r="X67" s="84"/>
      <c r="Y67" s="84"/>
      <c r="Z67" s="84"/>
      <c r="AA67" s="84"/>
      <c r="AB67" s="84"/>
      <c r="AC67" s="39"/>
      <c r="AD67" s="38"/>
      <c r="AE67" s="85"/>
      <c r="AF67" s="85"/>
      <c r="AG67" s="85"/>
      <c r="AH67" s="29"/>
      <c r="AI67" s="38"/>
      <c r="AJ67" s="30"/>
      <c r="AK67" s="38"/>
      <c r="AL67" s="30"/>
      <c r="AM67" s="38"/>
      <c r="AN67" s="85"/>
      <c r="AO67" s="30"/>
      <c r="AP67" s="38"/>
      <c r="AQ67" s="85"/>
      <c r="AR67" s="85"/>
      <c r="AS67" s="30"/>
      <c r="AT67" s="38"/>
      <c r="AU67" s="30"/>
      <c r="AV67" s="38"/>
      <c r="AW67" s="30"/>
      <c r="AX67" s="38"/>
    </row>
    <row r="68" spans="1:50" s="4" customFormat="1" ht="25.5" x14ac:dyDescent="0.2">
      <c r="A68" s="214">
        <v>1038</v>
      </c>
      <c r="B68" s="216" t="s">
        <v>197</v>
      </c>
      <c r="C68" s="215">
        <v>461.4</v>
      </c>
      <c r="D68" s="241">
        <f t="shared" ref="D68" si="94">ROUND(E68*C68,1)</f>
        <v>20153.5</v>
      </c>
      <c r="E68" s="242">
        <f>RCFs!C$43</f>
        <v>43.679000000000002</v>
      </c>
      <c r="F68" s="241">
        <f t="shared" ref="F68:F88" si="95">ROUND(G68*C68,1)</f>
        <v>5796.6</v>
      </c>
      <c r="G68" s="242">
        <f>RCFs!C$5</f>
        <v>12.563000000000001</v>
      </c>
      <c r="H68" s="241">
        <f t="shared" ref="H68" si="96">ROUND(I68*C68,1)</f>
        <v>5796.6</v>
      </c>
      <c r="I68" s="242">
        <f>RCFs!C$5</f>
        <v>12.563000000000001</v>
      </c>
      <c r="J68" s="243">
        <f t="shared" ref="J68:N77" si="97">ROUND($C68*$I68*J$6,1)</f>
        <v>6376.2</v>
      </c>
      <c r="K68" s="243">
        <f t="shared" si="97"/>
        <v>7825.4</v>
      </c>
      <c r="L68" s="243">
        <f t="shared" si="97"/>
        <v>8694.9</v>
      </c>
      <c r="M68" s="243">
        <f t="shared" si="97"/>
        <v>11593.1</v>
      </c>
      <c r="N68" s="243">
        <f t="shared" si="97"/>
        <v>12462.6</v>
      </c>
      <c r="O68" s="241">
        <f t="shared" ref="O68" si="98">ROUNDDOWN(C68*P68,1)</f>
        <v>5689</v>
      </c>
      <c r="P68" s="242">
        <f>RCFs!C$7</f>
        <v>12.33</v>
      </c>
      <c r="Q68" s="243">
        <f t="shared" ref="Q68:R83" si="99">ROUNDDOWN($O68*Q$6,1)</f>
        <v>7395.7</v>
      </c>
      <c r="R68" s="243">
        <f t="shared" si="99"/>
        <v>8533.5</v>
      </c>
      <c r="S68" s="241">
        <f t="shared" ref="S68:S88" si="100">ROUNDDOWN($C68*T68,1)</f>
        <v>5628.6</v>
      </c>
      <c r="T68" s="242">
        <f>RCFs!C$9</f>
        <v>12.199</v>
      </c>
      <c r="U68" s="241">
        <f t="shared" ref="U68:U88" si="101">ROUNDDOWN($C68*V68,1)</f>
        <v>5628.6</v>
      </c>
      <c r="V68" s="242">
        <f t="shared" ref="V68" si="102">T68</f>
        <v>12.199</v>
      </c>
      <c r="W68" s="244">
        <f t="shared" ref="W68:AB83" si="103">ROUNDDOWN($U68*W$6,1)</f>
        <v>6191.4</v>
      </c>
      <c r="X68" s="244">
        <f t="shared" si="103"/>
        <v>7711.1</v>
      </c>
      <c r="Y68" s="244">
        <f t="shared" si="103"/>
        <v>9118.2999999999993</v>
      </c>
      <c r="Z68" s="244">
        <f t="shared" si="103"/>
        <v>8274</v>
      </c>
      <c r="AA68" s="244">
        <f t="shared" si="103"/>
        <v>12214</v>
      </c>
      <c r="AB68" s="244">
        <f t="shared" si="103"/>
        <v>16885.8</v>
      </c>
      <c r="AC68" s="241">
        <f t="shared" ref="AC68:AC88" si="104">ROUNDDOWN($C68*AD68,1)</f>
        <v>5693.6</v>
      </c>
      <c r="AD68" s="242">
        <f>RCFs!C$13</f>
        <v>12.34</v>
      </c>
      <c r="AE68" s="244">
        <f t="shared" ref="AE68:AG83" si="105">ROUND($AC68*AE$6,1)</f>
        <v>9394.4</v>
      </c>
      <c r="AF68" s="244">
        <f t="shared" si="105"/>
        <v>11956.6</v>
      </c>
      <c r="AG68" s="244">
        <f t="shared" si="105"/>
        <v>17080.8</v>
      </c>
      <c r="AH68" s="241">
        <f t="shared" ref="AH68:AH88" si="106">ROUNDDOWN($C68*AI68,1)</f>
        <v>5749</v>
      </c>
      <c r="AI68" s="242">
        <f>RCFs!C$31</f>
        <v>12.46</v>
      </c>
      <c r="AJ68" s="241">
        <f t="shared" ref="AJ68:AJ88" si="107">ROUNDDOWN($C68*AK68,1)</f>
        <v>0</v>
      </c>
      <c r="AK68" s="242"/>
      <c r="AL68" s="241">
        <f t="shared" ref="AL68:AL88" si="108">ROUNDDOWN($C68*AM68,1)</f>
        <v>5917.4</v>
      </c>
      <c r="AM68" s="242">
        <f>RCFs!C$33</f>
        <v>12.824999999999999</v>
      </c>
      <c r="AN68" s="244">
        <f t="shared" ref="AN68:AN88" si="109">ROUNDDOWN($AL68*AN$6,1)</f>
        <v>8876.1</v>
      </c>
      <c r="AO68" s="241">
        <f t="shared" ref="AO68:AO88" si="110">ROUNDDOWN($C68*AP68,1)</f>
        <v>5961.2</v>
      </c>
      <c r="AP68" s="242">
        <f>RCFs!C$35</f>
        <v>12.92</v>
      </c>
      <c r="AQ68" s="244">
        <f t="shared" ref="AQ68:AR83" si="111">ROUNDDOWN($AO68*AQ$6,1)</f>
        <v>7153.4</v>
      </c>
      <c r="AR68" s="244">
        <f t="shared" si="111"/>
        <v>8047.6</v>
      </c>
      <c r="AS68" s="241">
        <f t="shared" ref="AS68:AS88" si="112">ROUNDDOWN($C68*AT68,1)</f>
        <v>6048.9</v>
      </c>
      <c r="AT68" s="242">
        <f>RCFs!C$37</f>
        <v>13.11</v>
      </c>
      <c r="AU68" s="241">
        <f t="shared" ref="AU68:AU88" si="113">ROUNDDOWN($C68*AV68,1)</f>
        <v>5928.9</v>
      </c>
      <c r="AV68" s="241">
        <f>RCFs!C$39</f>
        <v>12.85</v>
      </c>
      <c r="AW68" s="241">
        <f t="shared" ref="AW68:AW88" si="114">ROUNDDOWN($C68*AX68,1)</f>
        <v>5851.4</v>
      </c>
      <c r="AX68" s="242">
        <f>RCFs!C$41</f>
        <v>12.682</v>
      </c>
    </row>
    <row r="69" spans="1:50" s="4" customFormat="1" ht="25.5" x14ac:dyDescent="0.2">
      <c r="A69" s="214">
        <v>1040</v>
      </c>
      <c r="B69" s="216" t="s">
        <v>198</v>
      </c>
      <c r="C69" s="215">
        <v>343.5</v>
      </c>
      <c r="D69" s="241">
        <f t="shared" ref="D69:D88" si="115">ROUND(E69*C69,1)</f>
        <v>15003.7</v>
      </c>
      <c r="E69" s="242">
        <f>RCFs!C$43</f>
        <v>43.679000000000002</v>
      </c>
      <c r="F69" s="241">
        <f t="shared" si="95"/>
        <v>4315.3999999999996</v>
      </c>
      <c r="G69" s="242">
        <f>RCFs!C$5</f>
        <v>12.563000000000001</v>
      </c>
      <c r="H69" s="241">
        <f t="shared" ref="H69:H88" si="116">ROUND(I69*C69,1)</f>
        <v>4315.3999999999996</v>
      </c>
      <c r="I69" s="242">
        <f>RCFs!C$5</f>
        <v>12.563000000000001</v>
      </c>
      <c r="J69" s="243">
        <f t="shared" si="97"/>
        <v>4746.8999999999996</v>
      </c>
      <c r="K69" s="243">
        <f t="shared" si="97"/>
        <v>5825.8</v>
      </c>
      <c r="L69" s="243">
        <f t="shared" si="97"/>
        <v>6473.1</v>
      </c>
      <c r="M69" s="243">
        <f t="shared" si="97"/>
        <v>8630.7999999999993</v>
      </c>
      <c r="N69" s="243">
        <f t="shared" si="97"/>
        <v>9278.1</v>
      </c>
      <c r="O69" s="241">
        <f t="shared" ref="O69:O88" si="117">ROUNDDOWN(C69*P69,1)</f>
        <v>4235.3</v>
      </c>
      <c r="P69" s="242">
        <f>RCFs!C$7</f>
        <v>12.33</v>
      </c>
      <c r="Q69" s="243">
        <f t="shared" si="99"/>
        <v>5505.8</v>
      </c>
      <c r="R69" s="243">
        <f t="shared" si="99"/>
        <v>6352.9</v>
      </c>
      <c r="S69" s="241">
        <f t="shared" si="100"/>
        <v>4190.3</v>
      </c>
      <c r="T69" s="242">
        <f>RCFs!C$9</f>
        <v>12.199</v>
      </c>
      <c r="U69" s="241">
        <f t="shared" si="101"/>
        <v>4190.3</v>
      </c>
      <c r="V69" s="242">
        <f t="shared" ref="V69:V88" si="118">T69</f>
        <v>12.199</v>
      </c>
      <c r="W69" s="244">
        <f t="shared" si="103"/>
        <v>4609.3</v>
      </c>
      <c r="X69" s="244">
        <f t="shared" si="103"/>
        <v>5740.7</v>
      </c>
      <c r="Y69" s="244">
        <f t="shared" si="103"/>
        <v>6788.2</v>
      </c>
      <c r="Z69" s="244">
        <f t="shared" si="103"/>
        <v>6159.7</v>
      </c>
      <c r="AA69" s="244">
        <f t="shared" si="103"/>
        <v>9092.9</v>
      </c>
      <c r="AB69" s="244">
        <f t="shared" si="103"/>
        <v>12570.9</v>
      </c>
      <c r="AC69" s="241">
        <f t="shared" si="104"/>
        <v>4238.7</v>
      </c>
      <c r="AD69" s="242">
        <f>RCFs!C$13</f>
        <v>12.34</v>
      </c>
      <c r="AE69" s="244">
        <f t="shared" si="105"/>
        <v>6993.9</v>
      </c>
      <c r="AF69" s="244">
        <f t="shared" si="105"/>
        <v>8901.2999999999993</v>
      </c>
      <c r="AG69" s="244">
        <f t="shared" si="105"/>
        <v>12716.1</v>
      </c>
      <c r="AH69" s="241">
        <f t="shared" si="106"/>
        <v>4280</v>
      </c>
      <c r="AI69" s="242">
        <f>RCFs!C$31</f>
        <v>12.46</v>
      </c>
      <c r="AJ69" s="241">
        <f t="shared" si="107"/>
        <v>0</v>
      </c>
      <c r="AK69" s="242"/>
      <c r="AL69" s="241">
        <f t="shared" si="108"/>
        <v>4405.3</v>
      </c>
      <c r="AM69" s="242">
        <f>RCFs!C$33</f>
        <v>12.824999999999999</v>
      </c>
      <c r="AN69" s="244">
        <f t="shared" si="109"/>
        <v>6607.9</v>
      </c>
      <c r="AO69" s="241">
        <f t="shared" si="110"/>
        <v>4438</v>
      </c>
      <c r="AP69" s="242">
        <f>RCFs!C$35</f>
        <v>12.92</v>
      </c>
      <c r="AQ69" s="244">
        <f t="shared" si="111"/>
        <v>5325.6</v>
      </c>
      <c r="AR69" s="244">
        <f t="shared" si="111"/>
        <v>5991.3</v>
      </c>
      <c r="AS69" s="241">
        <f t="shared" si="112"/>
        <v>4503.2</v>
      </c>
      <c r="AT69" s="242">
        <f>RCFs!C$37</f>
        <v>13.11</v>
      </c>
      <c r="AU69" s="241">
        <f t="shared" si="113"/>
        <v>4413.8999999999996</v>
      </c>
      <c r="AV69" s="241">
        <f>RCFs!C$39</f>
        <v>12.85</v>
      </c>
      <c r="AW69" s="241">
        <f t="shared" si="114"/>
        <v>4356.2</v>
      </c>
      <c r="AX69" s="242">
        <f>RCFs!C$41</f>
        <v>12.682</v>
      </c>
    </row>
    <row r="70" spans="1:50" s="4" customFormat="1" ht="25.5" x14ac:dyDescent="0.2">
      <c r="A70" s="214">
        <v>1042</v>
      </c>
      <c r="B70" s="216" t="s">
        <v>199</v>
      </c>
      <c r="C70" s="215">
        <v>365.5</v>
      </c>
      <c r="D70" s="241">
        <f t="shared" si="115"/>
        <v>15964.7</v>
      </c>
      <c r="E70" s="242">
        <f>RCFs!C$43</f>
        <v>43.679000000000002</v>
      </c>
      <c r="F70" s="241">
        <f t="shared" si="95"/>
        <v>4591.8</v>
      </c>
      <c r="G70" s="242">
        <f>RCFs!C$5</f>
        <v>12.563000000000001</v>
      </c>
      <c r="H70" s="241">
        <f t="shared" si="116"/>
        <v>4591.8</v>
      </c>
      <c r="I70" s="242">
        <f>RCFs!C$5</f>
        <v>12.563000000000001</v>
      </c>
      <c r="J70" s="243">
        <f t="shared" si="97"/>
        <v>5051</v>
      </c>
      <c r="K70" s="243">
        <f t="shared" si="97"/>
        <v>6198.9</v>
      </c>
      <c r="L70" s="243">
        <f t="shared" si="97"/>
        <v>6887.7</v>
      </c>
      <c r="M70" s="243">
        <f t="shared" si="97"/>
        <v>9183.6</v>
      </c>
      <c r="N70" s="243">
        <f t="shared" si="97"/>
        <v>9872.2999999999993</v>
      </c>
      <c r="O70" s="241">
        <f t="shared" si="117"/>
        <v>4506.6000000000004</v>
      </c>
      <c r="P70" s="242">
        <f>RCFs!C$7</f>
        <v>12.33</v>
      </c>
      <c r="Q70" s="243">
        <f t="shared" si="99"/>
        <v>5858.5</v>
      </c>
      <c r="R70" s="243">
        <f t="shared" si="99"/>
        <v>6759.9</v>
      </c>
      <c r="S70" s="241">
        <f t="shared" si="100"/>
        <v>4458.7</v>
      </c>
      <c r="T70" s="242">
        <f>RCFs!C$9</f>
        <v>12.199</v>
      </c>
      <c r="U70" s="241">
        <f t="shared" si="101"/>
        <v>4458.7</v>
      </c>
      <c r="V70" s="242">
        <f t="shared" si="118"/>
        <v>12.199</v>
      </c>
      <c r="W70" s="244">
        <f t="shared" si="103"/>
        <v>4904.5</v>
      </c>
      <c r="X70" s="244">
        <f t="shared" si="103"/>
        <v>6108.4</v>
      </c>
      <c r="Y70" s="244">
        <f t="shared" si="103"/>
        <v>7223</v>
      </c>
      <c r="Z70" s="244">
        <f t="shared" si="103"/>
        <v>6554.2</v>
      </c>
      <c r="AA70" s="244">
        <f t="shared" si="103"/>
        <v>9675.2999999999993</v>
      </c>
      <c r="AB70" s="244">
        <f t="shared" si="103"/>
        <v>13376.1</v>
      </c>
      <c r="AC70" s="241">
        <f t="shared" si="104"/>
        <v>4510.2</v>
      </c>
      <c r="AD70" s="242">
        <f>RCFs!C$13</f>
        <v>12.34</v>
      </c>
      <c r="AE70" s="244">
        <f t="shared" si="105"/>
        <v>7441.8</v>
      </c>
      <c r="AF70" s="244">
        <f t="shared" si="105"/>
        <v>9471.4</v>
      </c>
      <c r="AG70" s="244">
        <f t="shared" si="105"/>
        <v>13530.6</v>
      </c>
      <c r="AH70" s="241">
        <f t="shared" si="106"/>
        <v>4554.1000000000004</v>
      </c>
      <c r="AI70" s="242">
        <f>RCFs!C$31</f>
        <v>12.46</v>
      </c>
      <c r="AJ70" s="241">
        <f t="shared" si="107"/>
        <v>0</v>
      </c>
      <c r="AK70" s="242"/>
      <c r="AL70" s="241">
        <f t="shared" si="108"/>
        <v>4687.5</v>
      </c>
      <c r="AM70" s="242">
        <f>RCFs!C$33</f>
        <v>12.824999999999999</v>
      </c>
      <c r="AN70" s="244">
        <f t="shared" si="109"/>
        <v>7031.2</v>
      </c>
      <c r="AO70" s="241">
        <f t="shared" si="110"/>
        <v>4722.2</v>
      </c>
      <c r="AP70" s="242">
        <f>RCFs!C$35</f>
        <v>12.92</v>
      </c>
      <c r="AQ70" s="244">
        <f t="shared" si="111"/>
        <v>5666.6</v>
      </c>
      <c r="AR70" s="244">
        <f t="shared" si="111"/>
        <v>6374.9</v>
      </c>
      <c r="AS70" s="241">
        <f t="shared" si="112"/>
        <v>4791.7</v>
      </c>
      <c r="AT70" s="242">
        <f>RCFs!C$37</f>
        <v>13.11</v>
      </c>
      <c r="AU70" s="241">
        <f t="shared" si="113"/>
        <v>4696.6000000000004</v>
      </c>
      <c r="AV70" s="241">
        <f>RCFs!C$39</f>
        <v>12.85</v>
      </c>
      <c r="AW70" s="241">
        <f t="shared" si="114"/>
        <v>4635.2</v>
      </c>
      <c r="AX70" s="242">
        <f>RCFs!C$41</f>
        <v>12.682</v>
      </c>
    </row>
    <row r="71" spans="1:50" s="4" customFormat="1" ht="25.5" x14ac:dyDescent="0.2">
      <c r="A71" s="214">
        <v>1044</v>
      </c>
      <c r="B71" s="216" t="s">
        <v>200</v>
      </c>
      <c r="C71" s="215">
        <v>368.3</v>
      </c>
      <c r="D71" s="241">
        <f t="shared" si="115"/>
        <v>16087</v>
      </c>
      <c r="E71" s="242">
        <f>RCFs!C$43</f>
        <v>43.679000000000002</v>
      </c>
      <c r="F71" s="241">
        <f t="shared" si="95"/>
        <v>4627</v>
      </c>
      <c r="G71" s="242">
        <f>RCFs!C$5</f>
        <v>12.563000000000001</v>
      </c>
      <c r="H71" s="241">
        <f t="shared" si="116"/>
        <v>4627</v>
      </c>
      <c r="I71" s="242">
        <f>RCFs!C$5</f>
        <v>12.563000000000001</v>
      </c>
      <c r="J71" s="243">
        <f t="shared" si="97"/>
        <v>5089.6000000000004</v>
      </c>
      <c r="K71" s="243">
        <f t="shared" si="97"/>
        <v>6246.4</v>
      </c>
      <c r="L71" s="243">
        <f t="shared" si="97"/>
        <v>6940.4</v>
      </c>
      <c r="M71" s="243">
        <f t="shared" si="97"/>
        <v>9253.9</v>
      </c>
      <c r="N71" s="243">
        <f t="shared" si="97"/>
        <v>9947.9</v>
      </c>
      <c r="O71" s="241">
        <f t="shared" si="117"/>
        <v>4541.1000000000004</v>
      </c>
      <c r="P71" s="242">
        <f>RCFs!C$7</f>
        <v>12.33</v>
      </c>
      <c r="Q71" s="243">
        <f t="shared" si="99"/>
        <v>5903.4</v>
      </c>
      <c r="R71" s="243">
        <f t="shared" si="99"/>
        <v>6811.6</v>
      </c>
      <c r="S71" s="241">
        <f t="shared" si="100"/>
        <v>4492.8</v>
      </c>
      <c r="T71" s="242">
        <f>RCFs!C$9</f>
        <v>12.199</v>
      </c>
      <c r="U71" s="241">
        <f t="shared" si="101"/>
        <v>4492.8</v>
      </c>
      <c r="V71" s="242">
        <f t="shared" si="118"/>
        <v>12.199</v>
      </c>
      <c r="W71" s="244">
        <f t="shared" si="103"/>
        <v>4942</v>
      </c>
      <c r="X71" s="244">
        <f t="shared" si="103"/>
        <v>6155.1</v>
      </c>
      <c r="Y71" s="244">
        <f t="shared" si="103"/>
        <v>7278.3</v>
      </c>
      <c r="Z71" s="244">
        <f t="shared" si="103"/>
        <v>6604.4</v>
      </c>
      <c r="AA71" s="244">
        <f t="shared" si="103"/>
        <v>9749.2999999999993</v>
      </c>
      <c r="AB71" s="244">
        <f t="shared" si="103"/>
        <v>13478.4</v>
      </c>
      <c r="AC71" s="241">
        <f t="shared" si="104"/>
        <v>4544.8</v>
      </c>
      <c r="AD71" s="242">
        <f>RCFs!C$13</f>
        <v>12.34</v>
      </c>
      <c r="AE71" s="244">
        <f t="shared" si="105"/>
        <v>7498.9</v>
      </c>
      <c r="AF71" s="244">
        <f t="shared" si="105"/>
        <v>9544.1</v>
      </c>
      <c r="AG71" s="244">
        <f t="shared" si="105"/>
        <v>13634.4</v>
      </c>
      <c r="AH71" s="241">
        <f t="shared" si="106"/>
        <v>4589</v>
      </c>
      <c r="AI71" s="242">
        <f>RCFs!C$31</f>
        <v>12.46</v>
      </c>
      <c r="AJ71" s="241">
        <f t="shared" si="107"/>
        <v>0</v>
      </c>
      <c r="AK71" s="242"/>
      <c r="AL71" s="241">
        <f t="shared" si="108"/>
        <v>4723.3999999999996</v>
      </c>
      <c r="AM71" s="242">
        <f>RCFs!C$33</f>
        <v>12.824999999999999</v>
      </c>
      <c r="AN71" s="244">
        <f t="shared" si="109"/>
        <v>7085.1</v>
      </c>
      <c r="AO71" s="241">
        <f t="shared" si="110"/>
        <v>4758.3999999999996</v>
      </c>
      <c r="AP71" s="242">
        <f>RCFs!C$35</f>
        <v>12.92</v>
      </c>
      <c r="AQ71" s="244">
        <f t="shared" si="111"/>
        <v>5710</v>
      </c>
      <c r="AR71" s="244">
        <f t="shared" si="111"/>
        <v>6423.8</v>
      </c>
      <c r="AS71" s="241">
        <f t="shared" si="112"/>
        <v>4828.3999999999996</v>
      </c>
      <c r="AT71" s="242">
        <f>RCFs!C$37</f>
        <v>13.11</v>
      </c>
      <c r="AU71" s="241">
        <f t="shared" si="113"/>
        <v>4732.6000000000004</v>
      </c>
      <c r="AV71" s="241">
        <f>RCFs!C$39</f>
        <v>12.85</v>
      </c>
      <c r="AW71" s="241">
        <f t="shared" si="114"/>
        <v>4670.7</v>
      </c>
      <c r="AX71" s="242">
        <f>RCFs!C$41</f>
        <v>12.682</v>
      </c>
    </row>
    <row r="72" spans="1:50" s="4" customFormat="1" ht="25.5" x14ac:dyDescent="0.2">
      <c r="A72" s="214">
        <v>1048</v>
      </c>
      <c r="B72" s="216" t="s">
        <v>201</v>
      </c>
      <c r="C72" s="215">
        <v>152.19999999999999</v>
      </c>
      <c r="D72" s="241">
        <f t="shared" si="115"/>
        <v>6647.9</v>
      </c>
      <c r="E72" s="242">
        <f>RCFs!C$43</f>
        <v>43.679000000000002</v>
      </c>
      <c r="F72" s="241">
        <f t="shared" si="95"/>
        <v>1912.1</v>
      </c>
      <c r="G72" s="242">
        <f>RCFs!C$5</f>
        <v>12.563000000000001</v>
      </c>
      <c r="H72" s="241">
        <f t="shared" si="116"/>
        <v>1912.1</v>
      </c>
      <c r="I72" s="242">
        <f>RCFs!C$5</f>
        <v>12.563000000000001</v>
      </c>
      <c r="J72" s="243">
        <f t="shared" si="97"/>
        <v>2103.3000000000002</v>
      </c>
      <c r="K72" s="243">
        <f t="shared" si="97"/>
        <v>2581.3000000000002</v>
      </c>
      <c r="L72" s="243">
        <f t="shared" si="97"/>
        <v>2868.1</v>
      </c>
      <c r="M72" s="243">
        <f t="shared" si="97"/>
        <v>3824.2</v>
      </c>
      <c r="N72" s="243">
        <f t="shared" si="97"/>
        <v>4111</v>
      </c>
      <c r="O72" s="241">
        <f t="shared" si="117"/>
        <v>1876.6</v>
      </c>
      <c r="P72" s="242">
        <f>RCFs!C$7</f>
        <v>12.33</v>
      </c>
      <c r="Q72" s="243">
        <f t="shared" si="99"/>
        <v>2439.5</v>
      </c>
      <c r="R72" s="243">
        <f t="shared" si="99"/>
        <v>2814.9</v>
      </c>
      <c r="S72" s="241">
        <f t="shared" si="100"/>
        <v>1856.6</v>
      </c>
      <c r="T72" s="242">
        <f>RCFs!C$9</f>
        <v>12.199</v>
      </c>
      <c r="U72" s="241">
        <f t="shared" si="101"/>
        <v>1856.6</v>
      </c>
      <c r="V72" s="242">
        <f t="shared" si="118"/>
        <v>12.199</v>
      </c>
      <c r="W72" s="244">
        <f t="shared" si="103"/>
        <v>2042.2</v>
      </c>
      <c r="X72" s="244">
        <f t="shared" si="103"/>
        <v>2543.5</v>
      </c>
      <c r="Y72" s="244">
        <f t="shared" si="103"/>
        <v>3007.6</v>
      </c>
      <c r="Z72" s="244">
        <f t="shared" si="103"/>
        <v>2729.2</v>
      </c>
      <c r="AA72" s="244">
        <f t="shared" si="103"/>
        <v>4028.8</v>
      </c>
      <c r="AB72" s="244">
        <f t="shared" si="103"/>
        <v>5569.8</v>
      </c>
      <c r="AC72" s="241">
        <f t="shared" si="104"/>
        <v>1878.1</v>
      </c>
      <c r="AD72" s="242">
        <f>RCFs!C$13</f>
        <v>12.34</v>
      </c>
      <c r="AE72" s="244">
        <f t="shared" si="105"/>
        <v>3098.9</v>
      </c>
      <c r="AF72" s="244">
        <f t="shared" si="105"/>
        <v>3944</v>
      </c>
      <c r="AG72" s="244">
        <f t="shared" si="105"/>
        <v>5634.3</v>
      </c>
      <c r="AH72" s="241">
        <f t="shared" si="106"/>
        <v>1896.4</v>
      </c>
      <c r="AI72" s="242">
        <f>RCFs!C$31</f>
        <v>12.46</v>
      </c>
      <c r="AJ72" s="241">
        <f t="shared" si="107"/>
        <v>0</v>
      </c>
      <c r="AK72" s="242"/>
      <c r="AL72" s="241">
        <f t="shared" si="108"/>
        <v>1951.9</v>
      </c>
      <c r="AM72" s="242">
        <f>RCFs!C$33</f>
        <v>12.824999999999999</v>
      </c>
      <c r="AN72" s="244">
        <f t="shared" si="109"/>
        <v>2927.8</v>
      </c>
      <c r="AO72" s="241">
        <f t="shared" si="110"/>
        <v>1966.4</v>
      </c>
      <c r="AP72" s="242">
        <f>RCFs!C$35</f>
        <v>12.92</v>
      </c>
      <c r="AQ72" s="244">
        <f t="shared" si="111"/>
        <v>2359.6</v>
      </c>
      <c r="AR72" s="244">
        <f t="shared" si="111"/>
        <v>2654.6</v>
      </c>
      <c r="AS72" s="241">
        <f t="shared" si="112"/>
        <v>1995.3</v>
      </c>
      <c r="AT72" s="242">
        <f>RCFs!C$37</f>
        <v>13.11</v>
      </c>
      <c r="AU72" s="241">
        <f t="shared" si="113"/>
        <v>1955.7</v>
      </c>
      <c r="AV72" s="241">
        <f>RCFs!C$39</f>
        <v>12.85</v>
      </c>
      <c r="AW72" s="241">
        <f t="shared" si="114"/>
        <v>1930.2</v>
      </c>
      <c r="AX72" s="242">
        <f>RCFs!C$41</f>
        <v>12.682</v>
      </c>
    </row>
    <row r="73" spans="1:50" s="4" customFormat="1" x14ac:dyDescent="0.2">
      <c r="A73" s="214">
        <v>1096</v>
      </c>
      <c r="B73" s="216" t="s">
        <v>202</v>
      </c>
      <c r="C73" s="215">
        <v>40.5</v>
      </c>
      <c r="D73" s="241">
        <f t="shared" si="115"/>
        <v>1769</v>
      </c>
      <c r="E73" s="242">
        <f>RCFs!C$43</f>
        <v>43.679000000000002</v>
      </c>
      <c r="F73" s="241">
        <f t="shared" si="95"/>
        <v>508.8</v>
      </c>
      <c r="G73" s="242">
        <f>RCFs!C$5</f>
        <v>12.563000000000001</v>
      </c>
      <c r="H73" s="241">
        <f t="shared" si="116"/>
        <v>508.8</v>
      </c>
      <c r="I73" s="242">
        <f>RCFs!C$5</f>
        <v>12.563000000000001</v>
      </c>
      <c r="J73" s="243">
        <f t="shared" si="97"/>
        <v>559.70000000000005</v>
      </c>
      <c r="K73" s="243">
        <f t="shared" si="97"/>
        <v>686.9</v>
      </c>
      <c r="L73" s="243">
        <f t="shared" si="97"/>
        <v>763.2</v>
      </c>
      <c r="M73" s="243">
        <f t="shared" si="97"/>
        <v>1017.6</v>
      </c>
      <c r="N73" s="243">
        <f t="shared" si="97"/>
        <v>1093.9000000000001</v>
      </c>
      <c r="O73" s="241">
        <f t="shared" si="117"/>
        <v>499.3</v>
      </c>
      <c r="P73" s="242">
        <f>RCFs!C$7</f>
        <v>12.33</v>
      </c>
      <c r="Q73" s="243">
        <f t="shared" si="99"/>
        <v>649</v>
      </c>
      <c r="R73" s="243">
        <f t="shared" si="99"/>
        <v>748.9</v>
      </c>
      <c r="S73" s="241">
        <f t="shared" si="100"/>
        <v>494</v>
      </c>
      <c r="T73" s="242">
        <f>RCFs!C$9</f>
        <v>12.199</v>
      </c>
      <c r="U73" s="241">
        <f t="shared" si="101"/>
        <v>494</v>
      </c>
      <c r="V73" s="242">
        <f t="shared" si="118"/>
        <v>12.199</v>
      </c>
      <c r="W73" s="244">
        <f t="shared" si="103"/>
        <v>543.4</v>
      </c>
      <c r="X73" s="244">
        <f t="shared" si="103"/>
        <v>676.7</v>
      </c>
      <c r="Y73" s="244">
        <f t="shared" si="103"/>
        <v>800.2</v>
      </c>
      <c r="Z73" s="244">
        <f t="shared" si="103"/>
        <v>726.1</v>
      </c>
      <c r="AA73" s="244">
        <f t="shared" si="103"/>
        <v>1071.9000000000001</v>
      </c>
      <c r="AB73" s="244">
        <f t="shared" si="103"/>
        <v>1482</v>
      </c>
      <c r="AC73" s="241">
        <f t="shared" si="104"/>
        <v>499.7</v>
      </c>
      <c r="AD73" s="242">
        <f>RCFs!C$13</f>
        <v>12.34</v>
      </c>
      <c r="AE73" s="244">
        <f t="shared" si="105"/>
        <v>824.5</v>
      </c>
      <c r="AF73" s="244">
        <f t="shared" si="105"/>
        <v>1049.4000000000001</v>
      </c>
      <c r="AG73" s="244">
        <f t="shared" si="105"/>
        <v>1499.1</v>
      </c>
      <c r="AH73" s="241">
        <f t="shared" si="106"/>
        <v>504.6</v>
      </c>
      <c r="AI73" s="242">
        <f>RCFs!C$31</f>
        <v>12.46</v>
      </c>
      <c r="AJ73" s="241">
        <f t="shared" si="107"/>
        <v>0</v>
      </c>
      <c r="AK73" s="242"/>
      <c r="AL73" s="241">
        <f t="shared" si="108"/>
        <v>519.4</v>
      </c>
      <c r="AM73" s="242">
        <f>RCFs!C$33</f>
        <v>12.824999999999999</v>
      </c>
      <c r="AN73" s="244">
        <f t="shared" si="109"/>
        <v>779.1</v>
      </c>
      <c r="AO73" s="241">
        <f t="shared" si="110"/>
        <v>523.20000000000005</v>
      </c>
      <c r="AP73" s="242">
        <f>RCFs!C$35</f>
        <v>12.92</v>
      </c>
      <c r="AQ73" s="244">
        <f t="shared" si="111"/>
        <v>627.79999999999995</v>
      </c>
      <c r="AR73" s="244">
        <f t="shared" si="111"/>
        <v>706.3</v>
      </c>
      <c r="AS73" s="241">
        <f t="shared" si="112"/>
        <v>530.9</v>
      </c>
      <c r="AT73" s="242">
        <f>RCFs!C$37</f>
        <v>13.11</v>
      </c>
      <c r="AU73" s="241">
        <f t="shared" si="113"/>
        <v>520.4</v>
      </c>
      <c r="AV73" s="241">
        <f>RCFs!C$39</f>
        <v>12.85</v>
      </c>
      <c r="AW73" s="241">
        <f t="shared" si="114"/>
        <v>513.6</v>
      </c>
      <c r="AX73" s="242">
        <f>RCFs!C$41</f>
        <v>12.682</v>
      </c>
    </row>
    <row r="74" spans="1:50" s="4" customFormat="1" x14ac:dyDescent="0.2">
      <c r="A74" s="214">
        <v>1462</v>
      </c>
      <c r="B74" s="216" t="s">
        <v>203</v>
      </c>
      <c r="C74" s="215">
        <v>41.1</v>
      </c>
      <c r="D74" s="241">
        <f t="shared" si="115"/>
        <v>1795.2</v>
      </c>
      <c r="E74" s="242">
        <f>RCFs!C$43</f>
        <v>43.679000000000002</v>
      </c>
      <c r="F74" s="241">
        <f t="shared" si="95"/>
        <v>516.29999999999995</v>
      </c>
      <c r="G74" s="242">
        <f>RCFs!C$5</f>
        <v>12.563000000000001</v>
      </c>
      <c r="H74" s="241">
        <f t="shared" si="116"/>
        <v>516.29999999999995</v>
      </c>
      <c r="I74" s="242">
        <f>RCFs!C$5</f>
        <v>12.563000000000001</v>
      </c>
      <c r="J74" s="243">
        <f t="shared" si="97"/>
        <v>568</v>
      </c>
      <c r="K74" s="243">
        <f t="shared" si="97"/>
        <v>697.1</v>
      </c>
      <c r="L74" s="243">
        <f t="shared" si="97"/>
        <v>774.5</v>
      </c>
      <c r="M74" s="243">
        <f t="shared" si="97"/>
        <v>1032.7</v>
      </c>
      <c r="N74" s="243">
        <f t="shared" si="97"/>
        <v>1110.0999999999999</v>
      </c>
      <c r="O74" s="241">
        <f t="shared" si="117"/>
        <v>506.7</v>
      </c>
      <c r="P74" s="242">
        <f>RCFs!C$7</f>
        <v>12.33</v>
      </c>
      <c r="Q74" s="243">
        <f t="shared" si="99"/>
        <v>658.7</v>
      </c>
      <c r="R74" s="243">
        <f t="shared" si="99"/>
        <v>760</v>
      </c>
      <c r="S74" s="241">
        <f t="shared" si="100"/>
        <v>501.3</v>
      </c>
      <c r="T74" s="242">
        <f>RCFs!C$9</f>
        <v>12.199</v>
      </c>
      <c r="U74" s="241">
        <f t="shared" si="101"/>
        <v>501.3</v>
      </c>
      <c r="V74" s="242">
        <f t="shared" si="118"/>
        <v>12.199</v>
      </c>
      <c r="W74" s="244">
        <f t="shared" si="103"/>
        <v>551.4</v>
      </c>
      <c r="X74" s="244">
        <f t="shared" si="103"/>
        <v>686.7</v>
      </c>
      <c r="Y74" s="244">
        <f t="shared" si="103"/>
        <v>812.1</v>
      </c>
      <c r="Z74" s="244">
        <f t="shared" si="103"/>
        <v>736.9</v>
      </c>
      <c r="AA74" s="244">
        <f t="shared" si="103"/>
        <v>1087.8</v>
      </c>
      <c r="AB74" s="244">
        <f t="shared" si="103"/>
        <v>1503.9</v>
      </c>
      <c r="AC74" s="241">
        <f t="shared" si="104"/>
        <v>507.1</v>
      </c>
      <c r="AD74" s="242">
        <f>RCFs!C$13</f>
        <v>12.34</v>
      </c>
      <c r="AE74" s="244">
        <f t="shared" si="105"/>
        <v>836.7</v>
      </c>
      <c r="AF74" s="244">
        <f t="shared" si="105"/>
        <v>1064.9000000000001</v>
      </c>
      <c r="AG74" s="244">
        <f t="shared" si="105"/>
        <v>1521.3</v>
      </c>
      <c r="AH74" s="241">
        <f t="shared" si="106"/>
        <v>512.1</v>
      </c>
      <c r="AI74" s="242">
        <f>RCFs!C$31</f>
        <v>12.46</v>
      </c>
      <c r="AJ74" s="241">
        <f t="shared" si="107"/>
        <v>0</v>
      </c>
      <c r="AK74" s="242"/>
      <c r="AL74" s="241">
        <f t="shared" si="108"/>
        <v>527.1</v>
      </c>
      <c r="AM74" s="242">
        <f>RCFs!C$33</f>
        <v>12.824999999999999</v>
      </c>
      <c r="AN74" s="244">
        <f t="shared" si="109"/>
        <v>790.6</v>
      </c>
      <c r="AO74" s="241">
        <f t="shared" si="110"/>
        <v>531</v>
      </c>
      <c r="AP74" s="242">
        <f>RCFs!C$35</f>
        <v>12.92</v>
      </c>
      <c r="AQ74" s="244">
        <f t="shared" si="111"/>
        <v>637.20000000000005</v>
      </c>
      <c r="AR74" s="244">
        <f t="shared" si="111"/>
        <v>716.8</v>
      </c>
      <c r="AS74" s="241">
        <f t="shared" si="112"/>
        <v>538.79999999999995</v>
      </c>
      <c r="AT74" s="242">
        <f>RCFs!C$37</f>
        <v>13.11</v>
      </c>
      <c r="AU74" s="241">
        <f t="shared" si="113"/>
        <v>528.1</v>
      </c>
      <c r="AV74" s="241">
        <f>RCFs!C$39</f>
        <v>12.85</v>
      </c>
      <c r="AW74" s="241">
        <f t="shared" si="114"/>
        <v>521.20000000000005</v>
      </c>
      <c r="AX74" s="242">
        <f>RCFs!C$41</f>
        <v>12.682</v>
      </c>
    </row>
    <row r="75" spans="1:50" s="4" customFormat="1" x14ac:dyDescent="0.2">
      <c r="A75" s="214">
        <v>1464</v>
      </c>
      <c r="B75" s="216" t="s">
        <v>204</v>
      </c>
      <c r="C75" s="215">
        <v>73.099999999999994</v>
      </c>
      <c r="D75" s="241">
        <f t="shared" si="115"/>
        <v>3192.9</v>
      </c>
      <c r="E75" s="242">
        <f>RCFs!C$43</f>
        <v>43.679000000000002</v>
      </c>
      <c r="F75" s="241">
        <f t="shared" si="95"/>
        <v>918.4</v>
      </c>
      <c r="G75" s="242">
        <f>RCFs!C$5</f>
        <v>12.563000000000001</v>
      </c>
      <c r="H75" s="241">
        <f t="shared" si="116"/>
        <v>918.4</v>
      </c>
      <c r="I75" s="242">
        <f>RCFs!C$5</f>
        <v>12.563000000000001</v>
      </c>
      <c r="J75" s="243">
        <f t="shared" si="97"/>
        <v>1010.2</v>
      </c>
      <c r="K75" s="243">
        <f t="shared" si="97"/>
        <v>1239.8</v>
      </c>
      <c r="L75" s="243">
        <f t="shared" si="97"/>
        <v>1377.5</v>
      </c>
      <c r="M75" s="243">
        <f t="shared" si="97"/>
        <v>1836.7</v>
      </c>
      <c r="N75" s="243">
        <f t="shared" si="97"/>
        <v>1974.5</v>
      </c>
      <c r="O75" s="241">
        <f t="shared" si="117"/>
        <v>901.3</v>
      </c>
      <c r="P75" s="242">
        <f>RCFs!C$7</f>
        <v>12.33</v>
      </c>
      <c r="Q75" s="243">
        <f t="shared" si="99"/>
        <v>1171.5999999999999</v>
      </c>
      <c r="R75" s="243">
        <f t="shared" si="99"/>
        <v>1351.9</v>
      </c>
      <c r="S75" s="241">
        <f t="shared" si="100"/>
        <v>891.7</v>
      </c>
      <c r="T75" s="242">
        <f>RCFs!C$9</f>
        <v>12.199</v>
      </c>
      <c r="U75" s="241">
        <f t="shared" si="101"/>
        <v>891.7</v>
      </c>
      <c r="V75" s="242">
        <f t="shared" si="118"/>
        <v>12.199</v>
      </c>
      <c r="W75" s="244">
        <f t="shared" si="103"/>
        <v>980.8</v>
      </c>
      <c r="X75" s="244">
        <f t="shared" si="103"/>
        <v>1221.5999999999999</v>
      </c>
      <c r="Y75" s="244">
        <f t="shared" si="103"/>
        <v>1444.5</v>
      </c>
      <c r="Z75" s="244">
        <f t="shared" si="103"/>
        <v>1310.7</v>
      </c>
      <c r="AA75" s="244">
        <f t="shared" si="103"/>
        <v>1934.9</v>
      </c>
      <c r="AB75" s="244">
        <f t="shared" si="103"/>
        <v>2675.1</v>
      </c>
      <c r="AC75" s="241">
        <f t="shared" si="104"/>
        <v>902</v>
      </c>
      <c r="AD75" s="242">
        <f>RCFs!C$13</f>
        <v>12.34</v>
      </c>
      <c r="AE75" s="244">
        <f t="shared" si="105"/>
        <v>1488.3</v>
      </c>
      <c r="AF75" s="244">
        <f t="shared" si="105"/>
        <v>1894.2</v>
      </c>
      <c r="AG75" s="244">
        <f t="shared" si="105"/>
        <v>2706</v>
      </c>
      <c r="AH75" s="241">
        <f t="shared" si="106"/>
        <v>910.8</v>
      </c>
      <c r="AI75" s="242">
        <f>RCFs!C$31</f>
        <v>12.46</v>
      </c>
      <c r="AJ75" s="241">
        <f t="shared" si="107"/>
        <v>0</v>
      </c>
      <c r="AK75" s="242"/>
      <c r="AL75" s="241">
        <f t="shared" si="108"/>
        <v>937.5</v>
      </c>
      <c r="AM75" s="242">
        <f>RCFs!C$33</f>
        <v>12.824999999999999</v>
      </c>
      <c r="AN75" s="244">
        <f t="shared" si="109"/>
        <v>1406.2</v>
      </c>
      <c r="AO75" s="241">
        <f t="shared" si="110"/>
        <v>944.4</v>
      </c>
      <c r="AP75" s="242">
        <f>RCFs!C$35</f>
        <v>12.92</v>
      </c>
      <c r="AQ75" s="244">
        <f t="shared" si="111"/>
        <v>1133.2</v>
      </c>
      <c r="AR75" s="244">
        <f t="shared" si="111"/>
        <v>1274.9000000000001</v>
      </c>
      <c r="AS75" s="241">
        <f t="shared" si="112"/>
        <v>958.3</v>
      </c>
      <c r="AT75" s="242">
        <f>RCFs!C$37</f>
        <v>13.11</v>
      </c>
      <c r="AU75" s="241">
        <f t="shared" si="113"/>
        <v>939.3</v>
      </c>
      <c r="AV75" s="241">
        <f>RCFs!C$39</f>
        <v>12.85</v>
      </c>
      <c r="AW75" s="241">
        <f t="shared" si="114"/>
        <v>927</v>
      </c>
      <c r="AX75" s="242">
        <f>RCFs!C$41</f>
        <v>12.682</v>
      </c>
    </row>
    <row r="76" spans="1:50" s="4" customFormat="1" x14ac:dyDescent="0.2">
      <c r="A76" s="214">
        <v>1466</v>
      </c>
      <c r="B76" s="216" t="s">
        <v>205</v>
      </c>
      <c r="C76" s="215">
        <v>52.8</v>
      </c>
      <c r="D76" s="241">
        <f t="shared" si="115"/>
        <v>2306.3000000000002</v>
      </c>
      <c r="E76" s="242">
        <f>RCFs!C$43</f>
        <v>43.679000000000002</v>
      </c>
      <c r="F76" s="241">
        <f t="shared" si="95"/>
        <v>663.3</v>
      </c>
      <c r="G76" s="242">
        <f>RCFs!C$5</f>
        <v>12.563000000000001</v>
      </c>
      <c r="H76" s="241">
        <f t="shared" si="116"/>
        <v>663.3</v>
      </c>
      <c r="I76" s="242">
        <f>RCFs!C$5</f>
        <v>12.563000000000001</v>
      </c>
      <c r="J76" s="243">
        <f t="shared" si="97"/>
        <v>729.7</v>
      </c>
      <c r="K76" s="243">
        <f t="shared" si="97"/>
        <v>895.5</v>
      </c>
      <c r="L76" s="243">
        <f t="shared" si="97"/>
        <v>995</v>
      </c>
      <c r="M76" s="243">
        <f t="shared" si="97"/>
        <v>1326.7</v>
      </c>
      <c r="N76" s="243">
        <f t="shared" si="97"/>
        <v>1426.2</v>
      </c>
      <c r="O76" s="241">
        <f t="shared" si="117"/>
        <v>651</v>
      </c>
      <c r="P76" s="242">
        <f>RCFs!C$7</f>
        <v>12.33</v>
      </c>
      <c r="Q76" s="243">
        <f t="shared" si="99"/>
        <v>846.3</v>
      </c>
      <c r="R76" s="243">
        <f t="shared" si="99"/>
        <v>976.5</v>
      </c>
      <c r="S76" s="241">
        <f t="shared" si="100"/>
        <v>644.1</v>
      </c>
      <c r="T76" s="242">
        <f>RCFs!C$9</f>
        <v>12.199</v>
      </c>
      <c r="U76" s="241">
        <f t="shared" si="101"/>
        <v>644.1</v>
      </c>
      <c r="V76" s="242">
        <f t="shared" si="118"/>
        <v>12.199</v>
      </c>
      <c r="W76" s="244">
        <f t="shared" si="103"/>
        <v>708.5</v>
      </c>
      <c r="X76" s="244">
        <f t="shared" si="103"/>
        <v>882.4</v>
      </c>
      <c r="Y76" s="244">
        <f t="shared" si="103"/>
        <v>1043.4000000000001</v>
      </c>
      <c r="Z76" s="244">
        <f t="shared" si="103"/>
        <v>946.8</v>
      </c>
      <c r="AA76" s="244">
        <f t="shared" si="103"/>
        <v>1397.6</v>
      </c>
      <c r="AB76" s="244">
        <f t="shared" si="103"/>
        <v>1932.3</v>
      </c>
      <c r="AC76" s="241">
        <f t="shared" si="104"/>
        <v>651.5</v>
      </c>
      <c r="AD76" s="242">
        <f>RCFs!C$13</f>
        <v>12.34</v>
      </c>
      <c r="AE76" s="244">
        <f t="shared" si="105"/>
        <v>1075</v>
      </c>
      <c r="AF76" s="244">
        <f t="shared" si="105"/>
        <v>1368.2</v>
      </c>
      <c r="AG76" s="244">
        <f t="shared" si="105"/>
        <v>1954.5</v>
      </c>
      <c r="AH76" s="241">
        <f t="shared" si="106"/>
        <v>657.8</v>
      </c>
      <c r="AI76" s="242">
        <f>RCFs!C$31</f>
        <v>12.46</v>
      </c>
      <c r="AJ76" s="241">
        <f t="shared" si="107"/>
        <v>0</v>
      </c>
      <c r="AK76" s="242"/>
      <c r="AL76" s="241">
        <f t="shared" si="108"/>
        <v>677.1</v>
      </c>
      <c r="AM76" s="242">
        <f>RCFs!C$33</f>
        <v>12.824999999999999</v>
      </c>
      <c r="AN76" s="244">
        <f t="shared" si="109"/>
        <v>1015.6</v>
      </c>
      <c r="AO76" s="241">
        <f t="shared" si="110"/>
        <v>682.1</v>
      </c>
      <c r="AP76" s="242">
        <f>RCFs!C$35</f>
        <v>12.92</v>
      </c>
      <c r="AQ76" s="244">
        <f t="shared" si="111"/>
        <v>818.5</v>
      </c>
      <c r="AR76" s="244">
        <f t="shared" si="111"/>
        <v>920.8</v>
      </c>
      <c r="AS76" s="241">
        <f t="shared" si="112"/>
        <v>692.2</v>
      </c>
      <c r="AT76" s="242">
        <f>RCFs!C$37</f>
        <v>13.11</v>
      </c>
      <c r="AU76" s="241">
        <f t="shared" si="113"/>
        <v>678.4</v>
      </c>
      <c r="AV76" s="241">
        <f>RCFs!C$39</f>
        <v>12.85</v>
      </c>
      <c r="AW76" s="241">
        <f t="shared" si="114"/>
        <v>669.6</v>
      </c>
      <c r="AX76" s="242">
        <f>RCFs!C$41</f>
        <v>12.682</v>
      </c>
    </row>
    <row r="77" spans="1:50" s="4" customFormat="1" ht="25.5" x14ac:dyDescent="0.2">
      <c r="A77" s="214">
        <v>2881</v>
      </c>
      <c r="B77" s="216" t="s">
        <v>206</v>
      </c>
      <c r="C77" s="215">
        <v>577.6</v>
      </c>
      <c r="D77" s="241">
        <f t="shared" si="115"/>
        <v>25229</v>
      </c>
      <c r="E77" s="242">
        <f>RCFs!C$43</f>
        <v>43.679000000000002</v>
      </c>
      <c r="F77" s="241">
        <f t="shared" si="95"/>
        <v>7256.4</v>
      </c>
      <c r="G77" s="242">
        <f>RCFs!C$5</f>
        <v>12.563000000000001</v>
      </c>
      <c r="H77" s="241">
        <f t="shared" si="116"/>
        <v>7256.4</v>
      </c>
      <c r="I77" s="242">
        <f>RCFs!C$5</f>
        <v>12.563000000000001</v>
      </c>
      <c r="J77" s="243">
        <f t="shared" si="97"/>
        <v>7982</v>
      </c>
      <c r="K77" s="243">
        <f t="shared" si="97"/>
        <v>9796.1</v>
      </c>
      <c r="L77" s="243">
        <f t="shared" si="97"/>
        <v>10884.6</v>
      </c>
      <c r="M77" s="243">
        <f t="shared" si="97"/>
        <v>14512.8</v>
      </c>
      <c r="N77" s="243">
        <f t="shared" si="97"/>
        <v>15601.2</v>
      </c>
      <c r="O77" s="241">
        <f t="shared" si="117"/>
        <v>7121.8</v>
      </c>
      <c r="P77" s="242">
        <f>RCFs!C$7</f>
        <v>12.33</v>
      </c>
      <c r="Q77" s="243">
        <f t="shared" si="99"/>
        <v>9258.2999999999993</v>
      </c>
      <c r="R77" s="243">
        <f t="shared" si="99"/>
        <v>10682.7</v>
      </c>
      <c r="S77" s="241">
        <f t="shared" si="100"/>
        <v>7046.1</v>
      </c>
      <c r="T77" s="242">
        <f>RCFs!C$9</f>
        <v>12.199</v>
      </c>
      <c r="U77" s="241">
        <f t="shared" si="101"/>
        <v>7046.1</v>
      </c>
      <c r="V77" s="242">
        <f t="shared" si="118"/>
        <v>12.199</v>
      </c>
      <c r="W77" s="244">
        <f t="shared" si="103"/>
        <v>7750.7</v>
      </c>
      <c r="X77" s="244">
        <f t="shared" si="103"/>
        <v>9653.1</v>
      </c>
      <c r="Y77" s="244">
        <f t="shared" si="103"/>
        <v>11414.6</v>
      </c>
      <c r="Z77" s="244">
        <f t="shared" si="103"/>
        <v>10357.700000000001</v>
      </c>
      <c r="AA77" s="244">
        <f t="shared" si="103"/>
        <v>15290</v>
      </c>
      <c r="AB77" s="244">
        <f t="shared" si="103"/>
        <v>21138.3</v>
      </c>
      <c r="AC77" s="241">
        <f t="shared" si="104"/>
        <v>7127.5</v>
      </c>
      <c r="AD77" s="242">
        <f>RCFs!C$13</f>
        <v>12.34</v>
      </c>
      <c r="AE77" s="244">
        <f t="shared" si="105"/>
        <v>11760.4</v>
      </c>
      <c r="AF77" s="244">
        <f t="shared" si="105"/>
        <v>14967.8</v>
      </c>
      <c r="AG77" s="244">
        <f t="shared" si="105"/>
        <v>21382.5</v>
      </c>
      <c r="AH77" s="241">
        <f t="shared" si="106"/>
        <v>7196.8</v>
      </c>
      <c r="AI77" s="242">
        <f>RCFs!C$31</f>
        <v>12.46</v>
      </c>
      <c r="AJ77" s="241">
        <f t="shared" si="107"/>
        <v>0</v>
      </c>
      <c r="AK77" s="242"/>
      <c r="AL77" s="241">
        <f t="shared" si="108"/>
        <v>7407.7</v>
      </c>
      <c r="AM77" s="242">
        <f>RCFs!C$33</f>
        <v>12.824999999999999</v>
      </c>
      <c r="AN77" s="244">
        <f t="shared" si="109"/>
        <v>11111.5</v>
      </c>
      <c r="AO77" s="241">
        <f t="shared" si="110"/>
        <v>7462.5</v>
      </c>
      <c r="AP77" s="242">
        <f>RCFs!C$35</f>
        <v>12.92</v>
      </c>
      <c r="AQ77" s="244">
        <f t="shared" si="111"/>
        <v>8955</v>
      </c>
      <c r="AR77" s="244">
        <f t="shared" si="111"/>
        <v>10074.299999999999</v>
      </c>
      <c r="AS77" s="241">
        <f t="shared" si="112"/>
        <v>7572.3</v>
      </c>
      <c r="AT77" s="242">
        <f>RCFs!C$37</f>
        <v>13.11</v>
      </c>
      <c r="AU77" s="241">
        <f t="shared" si="113"/>
        <v>7422.1</v>
      </c>
      <c r="AV77" s="241">
        <f>RCFs!C$39</f>
        <v>12.85</v>
      </c>
      <c r="AW77" s="241">
        <f t="shared" si="114"/>
        <v>7325.1</v>
      </c>
      <c r="AX77" s="242">
        <f>RCFs!C$41</f>
        <v>12.682</v>
      </c>
    </row>
    <row r="78" spans="1:50" s="4" customFormat="1" ht="51" x14ac:dyDescent="0.2">
      <c r="A78" s="214">
        <v>3229</v>
      </c>
      <c r="B78" s="216" t="s">
        <v>207</v>
      </c>
      <c r="C78" s="215">
        <v>565.79999999999995</v>
      </c>
      <c r="D78" s="241">
        <f t="shared" si="115"/>
        <v>24713.599999999999</v>
      </c>
      <c r="E78" s="242">
        <f>RCFs!C$43</f>
        <v>43.679000000000002</v>
      </c>
      <c r="F78" s="241">
        <f t="shared" si="95"/>
        <v>7108.1</v>
      </c>
      <c r="G78" s="242">
        <f>RCFs!C$5</f>
        <v>12.563000000000001</v>
      </c>
      <c r="H78" s="241">
        <f t="shared" si="116"/>
        <v>7108.1</v>
      </c>
      <c r="I78" s="242">
        <f>RCFs!C$5</f>
        <v>12.563000000000001</v>
      </c>
      <c r="J78" s="243">
        <f t="shared" ref="J78:N83" si="119">ROUND($C78*$I78*J$6,1)</f>
        <v>7819</v>
      </c>
      <c r="K78" s="243">
        <f t="shared" si="119"/>
        <v>9596</v>
      </c>
      <c r="L78" s="243">
        <f t="shared" si="119"/>
        <v>10662.2</v>
      </c>
      <c r="M78" s="243">
        <f t="shared" si="119"/>
        <v>14216.3</v>
      </c>
      <c r="N78" s="243">
        <f t="shared" si="119"/>
        <v>15282.5</v>
      </c>
      <c r="O78" s="241">
        <f t="shared" si="117"/>
        <v>6976.3</v>
      </c>
      <c r="P78" s="242">
        <f>RCFs!C$7</f>
        <v>12.33</v>
      </c>
      <c r="Q78" s="243">
        <f t="shared" si="99"/>
        <v>9069.1</v>
      </c>
      <c r="R78" s="243">
        <f t="shared" si="99"/>
        <v>10464.4</v>
      </c>
      <c r="S78" s="241">
        <f t="shared" si="100"/>
        <v>6902.1</v>
      </c>
      <c r="T78" s="242">
        <f>RCFs!C$9</f>
        <v>12.199</v>
      </c>
      <c r="U78" s="241">
        <f t="shared" si="101"/>
        <v>6902.1</v>
      </c>
      <c r="V78" s="242">
        <f t="shared" si="118"/>
        <v>12.199</v>
      </c>
      <c r="W78" s="244">
        <f t="shared" si="103"/>
        <v>7592.3</v>
      </c>
      <c r="X78" s="244">
        <f t="shared" si="103"/>
        <v>9455.7999999999993</v>
      </c>
      <c r="Y78" s="244">
        <f t="shared" si="103"/>
        <v>11181.4</v>
      </c>
      <c r="Z78" s="244">
        <f t="shared" si="103"/>
        <v>10146</v>
      </c>
      <c r="AA78" s="244">
        <f t="shared" si="103"/>
        <v>14977.5</v>
      </c>
      <c r="AB78" s="244">
        <f t="shared" si="103"/>
        <v>20706.3</v>
      </c>
      <c r="AC78" s="241">
        <f t="shared" si="104"/>
        <v>6981.9</v>
      </c>
      <c r="AD78" s="242">
        <f>RCFs!C$13</f>
        <v>12.34</v>
      </c>
      <c r="AE78" s="244">
        <f t="shared" si="105"/>
        <v>11520.1</v>
      </c>
      <c r="AF78" s="244">
        <f t="shared" si="105"/>
        <v>14662</v>
      </c>
      <c r="AG78" s="244">
        <f t="shared" si="105"/>
        <v>20945.7</v>
      </c>
      <c r="AH78" s="241">
        <f t="shared" si="106"/>
        <v>7049.8</v>
      </c>
      <c r="AI78" s="242">
        <f>RCFs!C$31</f>
        <v>12.46</v>
      </c>
      <c r="AJ78" s="241">
        <f t="shared" si="107"/>
        <v>0</v>
      </c>
      <c r="AK78" s="242"/>
      <c r="AL78" s="241">
        <f t="shared" si="108"/>
        <v>7256.3</v>
      </c>
      <c r="AM78" s="242">
        <f>RCFs!C$33</f>
        <v>12.824999999999999</v>
      </c>
      <c r="AN78" s="244">
        <f t="shared" si="109"/>
        <v>10884.4</v>
      </c>
      <c r="AO78" s="241">
        <f t="shared" si="110"/>
        <v>7310.1</v>
      </c>
      <c r="AP78" s="242">
        <f>RCFs!C$35</f>
        <v>12.92</v>
      </c>
      <c r="AQ78" s="244">
        <f t="shared" si="111"/>
        <v>8772.1</v>
      </c>
      <c r="AR78" s="244">
        <f t="shared" si="111"/>
        <v>9868.6</v>
      </c>
      <c r="AS78" s="241">
        <f t="shared" si="112"/>
        <v>7417.6</v>
      </c>
      <c r="AT78" s="242">
        <f>RCFs!C$37</f>
        <v>13.11</v>
      </c>
      <c r="AU78" s="241">
        <f t="shared" si="113"/>
        <v>7270.5</v>
      </c>
      <c r="AV78" s="241">
        <f>RCFs!C$39</f>
        <v>12.85</v>
      </c>
      <c r="AW78" s="241">
        <f t="shared" si="114"/>
        <v>7175.4</v>
      </c>
      <c r="AX78" s="242">
        <f>RCFs!C$41</f>
        <v>12.682</v>
      </c>
    </row>
    <row r="79" spans="1:50" s="4" customFormat="1" x14ac:dyDescent="0.2">
      <c r="A79" s="214">
        <v>5221</v>
      </c>
      <c r="B79" s="216" t="s">
        <v>208</v>
      </c>
      <c r="C79" s="215">
        <v>463.2</v>
      </c>
      <c r="D79" s="241">
        <f t="shared" si="115"/>
        <v>20232.099999999999</v>
      </c>
      <c r="E79" s="242">
        <f>RCFs!C$43</f>
        <v>43.679000000000002</v>
      </c>
      <c r="F79" s="241">
        <f t="shared" si="95"/>
        <v>5819.2</v>
      </c>
      <c r="G79" s="242">
        <f>RCFs!C$5</f>
        <v>12.563000000000001</v>
      </c>
      <c r="H79" s="241">
        <f t="shared" si="116"/>
        <v>5819.2</v>
      </c>
      <c r="I79" s="242">
        <f>RCFs!C$5</f>
        <v>12.563000000000001</v>
      </c>
      <c r="J79" s="243">
        <f t="shared" si="119"/>
        <v>6401.1</v>
      </c>
      <c r="K79" s="243">
        <f t="shared" si="119"/>
        <v>7855.9</v>
      </c>
      <c r="L79" s="243">
        <f t="shared" si="119"/>
        <v>8728.7999999999993</v>
      </c>
      <c r="M79" s="243">
        <f t="shared" si="119"/>
        <v>11638.4</v>
      </c>
      <c r="N79" s="243">
        <f t="shared" si="119"/>
        <v>12511.2</v>
      </c>
      <c r="O79" s="241">
        <f t="shared" si="117"/>
        <v>5711.2</v>
      </c>
      <c r="P79" s="242">
        <f>RCFs!C$7</f>
        <v>12.33</v>
      </c>
      <c r="Q79" s="243">
        <f t="shared" si="99"/>
        <v>7424.5</v>
      </c>
      <c r="R79" s="243">
        <f t="shared" si="99"/>
        <v>8566.7999999999993</v>
      </c>
      <c r="S79" s="241">
        <f t="shared" si="100"/>
        <v>5650.5</v>
      </c>
      <c r="T79" s="242">
        <f>RCFs!C$9</f>
        <v>12.199</v>
      </c>
      <c r="U79" s="241">
        <f t="shared" si="101"/>
        <v>5650.5</v>
      </c>
      <c r="V79" s="242">
        <f t="shared" si="118"/>
        <v>12.199</v>
      </c>
      <c r="W79" s="244">
        <f t="shared" si="103"/>
        <v>6215.5</v>
      </c>
      <c r="X79" s="244">
        <f t="shared" si="103"/>
        <v>7741.1</v>
      </c>
      <c r="Y79" s="244">
        <f t="shared" si="103"/>
        <v>9153.7999999999993</v>
      </c>
      <c r="Z79" s="244">
        <f t="shared" si="103"/>
        <v>8306.2000000000007</v>
      </c>
      <c r="AA79" s="244">
        <f t="shared" si="103"/>
        <v>12261.5</v>
      </c>
      <c r="AB79" s="244">
        <f t="shared" si="103"/>
        <v>16951.5</v>
      </c>
      <c r="AC79" s="241">
        <f t="shared" si="104"/>
        <v>5715.8</v>
      </c>
      <c r="AD79" s="242">
        <f>RCFs!C$13</f>
        <v>12.34</v>
      </c>
      <c r="AE79" s="244">
        <f t="shared" si="105"/>
        <v>9431.1</v>
      </c>
      <c r="AF79" s="244">
        <f t="shared" si="105"/>
        <v>12003.2</v>
      </c>
      <c r="AG79" s="244">
        <f t="shared" si="105"/>
        <v>17147.400000000001</v>
      </c>
      <c r="AH79" s="241">
        <f t="shared" si="106"/>
        <v>5771.4</v>
      </c>
      <c r="AI79" s="242">
        <f>RCFs!C$31</f>
        <v>12.46</v>
      </c>
      <c r="AJ79" s="241">
        <f t="shared" si="107"/>
        <v>0</v>
      </c>
      <c r="AK79" s="242"/>
      <c r="AL79" s="241">
        <f t="shared" si="108"/>
        <v>5940.5</v>
      </c>
      <c r="AM79" s="242">
        <f>RCFs!C$33</f>
        <v>12.824999999999999</v>
      </c>
      <c r="AN79" s="244">
        <f t="shared" si="109"/>
        <v>8910.7000000000007</v>
      </c>
      <c r="AO79" s="241">
        <f t="shared" si="110"/>
        <v>5984.5</v>
      </c>
      <c r="AP79" s="242">
        <f>RCFs!C$35</f>
        <v>12.92</v>
      </c>
      <c r="AQ79" s="244">
        <f t="shared" si="111"/>
        <v>7181.4</v>
      </c>
      <c r="AR79" s="244">
        <f t="shared" si="111"/>
        <v>8079</v>
      </c>
      <c r="AS79" s="241">
        <f t="shared" si="112"/>
        <v>6072.5</v>
      </c>
      <c r="AT79" s="242">
        <f>RCFs!C$37</f>
        <v>13.11</v>
      </c>
      <c r="AU79" s="241">
        <f t="shared" si="113"/>
        <v>5952.1</v>
      </c>
      <c r="AV79" s="241">
        <f>RCFs!C$39</f>
        <v>12.85</v>
      </c>
      <c r="AW79" s="241">
        <f t="shared" si="114"/>
        <v>5874.3</v>
      </c>
      <c r="AX79" s="242">
        <f>RCFs!C$41</f>
        <v>12.682</v>
      </c>
    </row>
    <row r="80" spans="1:50" s="4" customFormat="1" ht="25.5" x14ac:dyDescent="0.2">
      <c r="A80" s="214">
        <v>5222</v>
      </c>
      <c r="B80" s="216" t="s">
        <v>209</v>
      </c>
      <c r="C80" s="215">
        <v>375.5</v>
      </c>
      <c r="D80" s="241">
        <f t="shared" si="115"/>
        <v>16401.5</v>
      </c>
      <c r="E80" s="242">
        <f>RCFs!C$43</f>
        <v>43.679000000000002</v>
      </c>
      <c r="F80" s="241">
        <f t="shared" si="95"/>
        <v>4717.3999999999996</v>
      </c>
      <c r="G80" s="242">
        <f>RCFs!C$5</f>
        <v>12.563000000000001</v>
      </c>
      <c r="H80" s="241">
        <f t="shared" si="116"/>
        <v>4717.3999999999996</v>
      </c>
      <c r="I80" s="242">
        <f>RCFs!C$5</f>
        <v>12.563000000000001</v>
      </c>
      <c r="J80" s="243">
        <f t="shared" si="119"/>
        <v>5189.1000000000004</v>
      </c>
      <c r="K80" s="243">
        <f t="shared" si="119"/>
        <v>6368.5</v>
      </c>
      <c r="L80" s="243">
        <f t="shared" si="119"/>
        <v>7076.1</v>
      </c>
      <c r="M80" s="243">
        <f t="shared" si="119"/>
        <v>9434.7999999999993</v>
      </c>
      <c r="N80" s="243">
        <f t="shared" si="119"/>
        <v>10142.4</v>
      </c>
      <c r="O80" s="241">
        <f t="shared" si="117"/>
        <v>4629.8999999999996</v>
      </c>
      <c r="P80" s="242">
        <f>RCFs!C$7</f>
        <v>12.33</v>
      </c>
      <c r="Q80" s="243">
        <f t="shared" si="99"/>
        <v>6018.8</v>
      </c>
      <c r="R80" s="243">
        <f t="shared" si="99"/>
        <v>6944.8</v>
      </c>
      <c r="S80" s="241">
        <f t="shared" si="100"/>
        <v>4580.7</v>
      </c>
      <c r="T80" s="242">
        <f>RCFs!C$9</f>
        <v>12.199</v>
      </c>
      <c r="U80" s="241">
        <f t="shared" si="101"/>
        <v>4580.7</v>
      </c>
      <c r="V80" s="242">
        <f t="shared" si="118"/>
        <v>12.199</v>
      </c>
      <c r="W80" s="244">
        <f t="shared" si="103"/>
        <v>5038.7</v>
      </c>
      <c r="X80" s="244">
        <f t="shared" si="103"/>
        <v>6275.5</v>
      </c>
      <c r="Y80" s="244">
        <f t="shared" si="103"/>
        <v>7420.7</v>
      </c>
      <c r="Z80" s="244">
        <f t="shared" si="103"/>
        <v>6733.6</v>
      </c>
      <c r="AA80" s="244">
        <f t="shared" si="103"/>
        <v>9940.1</v>
      </c>
      <c r="AB80" s="244">
        <f t="shared" si="103"/>
        <v>13742.1</v>
      </c>
      <c r="AC80" s="241">
        <f t="shared" si="104"/>
        <v>4633.6000000000004</v>
      </c>
      <c r="AD80" s="242">
        <f>RCFs!C$13</f>
        <v>12.34</v>
      </c>
      <c r="AE80" s="244">
        <f t="shared" si="105"/>
        <v>7645.4</v>
      </c>
      <c r="AF80" s="244">
        <f t="shared" si="105"/>
        <v>9730.6</v>
      </c>
      <c r="AG80" s="244">
        <f t="shared" si="105"/>
        <v>13900.8</v>
      </c>
      <c r="AH80" s="241">
        <f t="shared" si="106"/>
        <v>4678.7</v>
      </c>
      <c r="AI80" s="242">
        <f>RCFs!C$31</f>
        <v>12.46</v>
      </c>
      <c r="AJ80" s="241">
        <f t="shared" si="107"/>
        <v>0</v>
      </c>
      <c r="AK80" s="242"/>
      <c r="AL80" s="241">
        <f t="shared" si="108"/>
        <v>4815.7</v>
      </c>
      <c r="AM80" s="242">
        <f>RCFs!C$33</f>
        <v>12.824999999999999</v>
      </c>
      <c r="AN80" s="244">
        <f t="shared" si="109"/>
        <v>7223.5</v>
      </c>
      <c r="AO80" s="241">
        <f t="shared" si="110"/>
        <v>4851.3999999999996</v>
      </c>
      <c r="AP80" s="242">
        <f>RCFs!C$35</f>
        <v>12.92</v>
      </c>
      <c r="AQ80" s="244">
        <f t="shared" si="111"/>
        <v>5821.6</v>
      </c>
      <c r="AR80" s="244">
        <f t="shared" si="111"/>
        <v>6549.3</v>
      </c>
      <c r="AS80" s="241">
        <f t="shared" si="112"/>
        <v>4922.8</v>
      </c>
      <c r="AT80" s="242">
        <f>RCFs!C$37</f>
        <v>13.11</v>
      </c>
      <c r="AU80" s="241">
        <f t="shared" si="113"/>
        <v>4825.1000000000004</v>
      </c>
      <c r="AV80" s="241">
        <f>RCFs!C$39</f>
        <v>12.85</v>
      </c>
      <c r="AW80" s="241">
        <f t="shared" si="114"/>
        <v>4762</v>
      </c>
      <c r="AX80" s="242">
        <f>RCFs!C$41</f>
        <v>12.682</v>
      </c>
    </row>
    <row r="81" spans="1:50" s="4" customFormat="1" x14ac:dyDescent="0.2">
      <c r="A81" s="214">
        <v>5223</v>
      </c>
      <c r="B81" s="216" t="s">
        <v>210</v>
      </c>
      <c r="C81" s="215">
        <v>535.20000000000005</v>
      </c>
      <c r="D81" s="241">
        <f t="shared" si="115"/>
        <v>23377</v>
      </c>
      <c r="E81" s="242">
        <f>RCFs!C$43</f>
        <v>43.679000000000002</v>
      </c>
      <c r="F81" s="241">
        <f t="shared" si="95"/>
        <v>6723.7</v>
      </c>
      <c r="G81" s="242">
        <f>RCFs!C$5</f>
        <v>12.563000000000001</v>
      </c>
      <c r="H81" s="241">
        <f t="shared" si="116"/>
        <v>6723.7</v>
      </c>
      <c r="I81" s="242">
        <f>RCFs!C$5</f>
        <v>12.563000000000001</v>
      </c>
      <c r="J81" s="243">
        <f t="shared" si="119"/>
        <v>7396.1</v>
      </c>
      <c r="K81" s="243">
        <f t="shared" si="119"/>
        <v>9077</v>
      </c>
      <c r="L81" s="243">
        <f t="shared" si="119"/>
        <v>10085.6</v>
      </c>
      <c r="M81" s="243">
        <f t="shared" si="119"/>
        <v>13447.4</v>
      </c>
      <c r="N81" s="243">
        <f t="shared" si="119"/>
        <v>14456</v>
      </c>
      <c r="O81" s="241">
        <f t="shared" si="117"/>
        <v>6599</v>
      </c>
      <c r="P81" s="242">
        <f>RCFs!C$7</f>
        <v>12.33</v>
      </c>
      <c r="Q81" s="243">
        <f t="shared" si="99"/>
        <v>8578.7000000000007</v>
      </c>
      <c r="R81" s="243">
        <f t="shared" si="99"/>
        <v>9898.5</v>
      </c>
      <c r="S81" s="241">
        <f t="shared" si="100"/>
        <v>6528.9</v>
      </c>
      <c r="T81" s="242">
        <f>RCFs!C$9</f>
        <v>12.199</v>
      </c>
      <c r="U81" s="241">
        <f t="shared" si="101"/>
        <v>6528.9</v>
      </c>
      <c r="V81" s="242">
        <f t="shared" si="118"/>
        <v>12.199</v>
      </c>
      <c r="W81" s="244">
        <f t="shared" si="103"/>
        <v>7181.7</v>
      </c>
      <c r="X81" s="244">
        <f t="shared" si="103"/>
        <v>8944.5</v>
      </c>
      <c r="Y81" s="244">
        <f t="shared" si="103"/>
        <v>10576.8</v>
      </c>
      <c r="Z81" s="244">
        <f t="shared" si="103"/>
        <v>9597.4</v>
      </c>
      <c r="AA81" s="244">
        <f t="shared" si="103"/>
        <v>14167.7</v>
      </c>
      <c r="AB81" s="244">
        <f t="shared" si="103"/>
        <v>19586.7</v>
      </c>
      <c r="AC81" s="241">
        <f t="shared" si="104"/>
        <v>6604.3</v>
      </c>
      <c r="AD81" s="242">
        <f>RCFs!C$13</f>
        <v>12.34</v>
      </c>
      <c r="AE81" s="244">
        <f t="shared" si="105"/>
        <v>10897.1</v>
      </c>
      <c r="AF81" s="244">
        <f t="shared" si="105"/>
        <v>13869</v>
      </c>
      <c r="AG81" s="244">
        <f t="shared" si="105"/>
        <v>19812.900000000001</v>
      </c>
      <c r="AH81" s="241">
        <f t="shared" si="106"/>
        <v>6668.5</v>
      </c>
      <c r="AI81" s="242">
        <f>RCFs!C$31</f>
        <v>12.46</v>
      </c>
      <c r="AJ81" s="241">
        <f t="shared" si="107"/>
        <v>0</v>
      </c>
      <c r="AK81" s="242"/>
      <c r="AL81" s="241">
        <f t="shared" si="108"/>
        <v>6863.9</v>
      </c>
      <c r="AM81" s="242">
        <f>RCFs!C$33</f>
        <v>12.824999999999999</v>
      </c>
      <c r="AN81" s="244">
        <f t="shared" si="109"/>
        <v>10295.799999999999</v>
      </c>
      <c r="AO81" s="241">
        <f t="shared" si="110"/>
        <v>6914.7</v>
      </c>
      <c r="AP81" s="242">
        <f>RCFs!C$35</f>
        <v>12.92</v>
      </c>
      <c r="AQ81" s="244">
        <f t="shared" si="111"/>
        <v>8297.6</v>
      </c>
      <c r="AR81" s="244">
        <f t="shared" si="111"/>
        <v>9334.7999999999993</v>
      </c>
      <c r="AS81" s="241">
        <f t="shared" si="112"/>
        <v>7016.4</v>
      </c>
      <c r="AT81" s="242">
        <f>RCFs!C$37</f>
        <v>13.11</v>
      </c>
      <c r="AU81" s="241">
        <f t="shared" si="113"/>
        <v>6877.3</v>
      </c>
      <c r="AV81" s="241">
        <f>RCFs!C$39</f>
        <v>12.85</v>
      </c>
      <c r="AW81" s="241">
        <f t="shared" si="114"/>
        <v>6787.4</v>
      </c>
      <c r="AX81" s="242">
        <f>RCFs!C$41</f>
        <v>12.682</v>
      </c>
    </row>
    <row r="82" spans="1:50" s="4" customFormat="1" x14ac:dyDescent="0.2">
      <c r="A82" s="214">
        <v>5238</v>
      </c>
      <c r="B82" s="216" t="s">
        <v>211</v>
      </c>
      <c r="C82" s="215">
        <v>643.4</v>
      </c>
      <c r="D82" s="241">
        <f t="shared" si="115"/>
        <v>28103.1</v>
      </c>
      <c r="E82" s="242">
        <f>RCFs!C$43</f>
        <v>43.679000000000002</v>
      </c>
      <c r="F82" s="241">
        <f t="shared" si="95"/>
        <v>8083</v>
      </c>
      <c r="G82" s="242">
        <f>RCFs!C$5</f>
        <v>12.563000000000001</v>
      </c>
      <c r="H82" s="241">
        <f t="shared" si="116"/>
        <v>8083</v>
      </c>
      <c r="I82" s="242">
        <f>RCFs!C$5</f>
        <v>12.563000000000001</v>
      </c>
      <c r="J82" s="243">
        <f t="shared" si="119"/>
        <v>8891.2999999999993</v>
      </c>
      <c r="K82" s="243">
        <f t="shared" si="119"/>
        <v>10912.1</v>
      </c>
      <c r="L82" s="243">
        <f t="shared" si="119"/>
        <v>12124.6</v>
      </c>
      <c r="M82" s="243">
        <f t="shared" si="119"/>
        <v>16166.1</v>
      </c>
      <c r="N82" s="243">
        <f t="shared" si="119"/>
        <v>17378.5</v>
      </c>
      <c r="O82" s="241">
        <f t="shared" si="117"/>
        <v>7933.1</v>
      </c>
      <c r="P82" s="242">
        <f>RCFs!C$7</f>
        <v>12.33</v>
      </c>
      <c r="Q82" s="243">
        <f t="shared" si="99"/>
        <v>10313</v>
      </c>
      <c r="R82" s="243">
        <f t="shared" si="99"/>
        <v>11899.6</v>
      </c>
      <c r="S82" s="241">
        <f t="shared" si="100"/>
        <v>7848.8</v>
      </c>
      <c r="T82" s="242">
        <f>RCFs!C$9</f>
        <v>12.199</v>
      </c>
      <c r="U82" s="241">
        <f t="shared" si="101"/>
        <v>7848.8</v>
      </c>
      <c r="V82" s="242">
        <f t="shared" si="118"/>
        <v>12.199</v>
      </c>
      <c r="W82" s="244">
        <f t="shared" si="103"/>
        <v>8633.6</v>
      </c>
      <c r="X82" s="244">
        <f t="shared" si="103"/>
        <v>10752.8</v>
      </c>
      <c r="Y82" s="244">
        <f t="shared" si="103"/>
        <v>12715</v>
      </c>
      <c r="Z82" s="244">
        <f t="shared" si="103"/>
        <v>11537.7</v>
      </c>
      <c r="AA82" s="244">
        <f t="shared" si="103"/>
        <v>17031.8</v>
      </c>
      <c r="AB82" s="244">
        <f t="shared" si="103"/>
        <v>23546.400000000001</v>
      </c>
      <c r="AC82" s="241">
        <f t="shared" si="104"/>
        <v>7939.5</v>
      </c>
      <c r="AD82" s="242">
        <f>RCFs!C$13</f>
        <v>12.34</v>
      </c>
      <c r="AE82" s="244">
        <f t="shared" si="105"/>
        <v>13100.2</v>
      </c>
      <c r="AF82" s="244">
        <f t="shared" si="105"/>
        <v>16673</v>
      </c>
      <c r="AG82" s="244">
        <f t="shared" si="105"/>
        <v>23818.5</v>
      </c>
      <c r="AH82" s="241">
        <f t="shared" si="106"/>
        <v>8016.7</v>
      </c>
      <c r="AI82" s="242">
        <f>RCFs!C$31</f>
        <v>12.46</v>
      </c>
      <c r="AJ82" s="241">
        <f t="shared" si="107"/>
        <v>0</v>
      </c>
      <c r="AK82" s="242"/>
      <c r="AL82" s="241">
        <f t="shared" si="108"/>
        <v>8251.6</v>
      </c>
      <c r="AM82" s="242">
        <f>RCFs!C$33</f>
        <v>12.824999999999999</v>
      </c>
      <c r="AN82" s="244">
        <f t="shared" si="109"/>
        <v>12377.4</v>
      </c>
      <c r="AO82" s="241">
        <f t="shared" si="110"/>
        <v>8312.7000000000007</v>
      </c>
      <c r="AP82" s="242">
        <f>RCFs!C$35</f>
        <v>12.92</v>
      </c>
      <c r="AQ82" s="244">
        <f t="shared" si="111"/>
        <v>9975.2000000000007</v>
      </c>
      <c r="AR82" s="244">
        <f t="shared" si="111"/>
        <v>11222.1</v>
      </c>
      <c r="AS82" s="241">
        <f t="shared" si="112"/>
        <v>8434.9</v>
      </c>
      <c r="AT82" s="242">
        <f>RCFs!C$37</f>
        <v>13.11</v>
      </c>
      <c r="AU82" s="241">
        <f t="shared" si="113"/>
        <v>8267.6</v>
      </c>
      <c r="AV82" s="241">
        <f>RCFs!C$39</f>
        <v>12.85</v>
      </c>
      <c r="AW82" s="241">
        <f t="shared" si="114"/>
        <v>8159.5</v>
      </c>
      <c r="AX82" s="242">
        <f>RCFs!C$41</f>
        <v>12.682</v>
      </c>
    </row>
    <row r="83" spans="1:50" s="4" customFormat="1" ht="25.5" x14ac:dyDescent="0.2">
      <c r="A83" s="214">
        <v>5246</v>
      </c>
      <c r="B83" s="216" t="s">
        <v>212</v>
      </c>
      <c r="C83" s="215">
        <v>804.4</v>
      </c>
      <c r="D83" s="241">
        <f t="shared" si="115"/>
        <v>35135.4</v>
      </c>
      <c r="E83" s="242">
        <f>RCFs!C$43</f>
        <v>43.679000000000002</v>
      </c>
      <c r="F83" s="241">
        <f t="shared" si="95"/>
        <v>10105.700000000001</v>
      </c>
      <c r="G83" s="242">
        <f>RCFs!C$5</f>
        <v>12.563000000000001</v>
      </c>
      <c r="H83" s="241">
        <f t="shared" si="116"/>
        <v>10105.700000000001</v>
      </c>
      <c r="I83" s="242">
        <f>RCFs!C$5</f>
        <v>12.563000000000001</v>
      </c>
      <c r="J83" s="243">
        <f t="shared" si="119"/>
        <v>11116.2</v>
      </c>
      <c r="K83" s="243">
        <f t="shared" si="119"/>
        <v>13642.7</v>
      </c>
      <c r="L83" s="243">
        <f t="shared" si="119"/>
        <v>15158.5</v>
      </c>
      <c r="M83" s="243">
        <f t="shared" si="119"/>
        <v>20211.400000000001</v>
      </c>
      <c r="N83" s="243">
        <f t="shared" si="119"/>
        <v>21727.200000000001</v>
      </c>
      <c r="O83" s="241">
        <f t="shared" si="117"/>
        <v>9918.2000000000007</v>
      </c>
      <c r="P83" s="242">
        <f>RCFs!C$7</f>
        <v>12.33</v>
      </c>
      <c r="Q83" s="243">
        <f t="shared" si="99"/>
        <v>12893.6</v>
      </c>
      <c r="R83" s="243">
        <f t="shared" si="99"/>
        <v>14877.3</v>
      </c>
      <c r="S83" s="241">
        <f t="shared" si="100"/>
        <v>9812.7999999999993</v>
      </c>
      <c r="T83" s="242">
        <f>RCFs!C$9</f>
        <v>12.199</v>
      </c>
      <c r="U83" s="241">
        <f t="shared" si="101"/>
        <v>9812.7999999999993</v>
      </c>
      <c r="V83" s="242">
        <f t="shared" si="118"/>
        <v>12.199</v>
      </c>
      <c r="W83" s="244">
        <f t="shared" si="103"/>
        <v>10794</v>
      </c>
      <c r="X83" s="244">
        <f t="shared" si="103"/>
        <v>13443.5</v>
      </c>
      <c r="Y83" s="244">
        <f t="shared" si="103"/>
        <v>15896.7</v>
      </c>
      <c r="Z83" s="244">
        <f t="shared" si="103"/>
        <v>14424.8</v>
      </c>
      <c r="AA83" s="244">
        <f t="shared" si="103"/>
        <v>21293.7</v>
      </c>
      <c r="AB83" s="244">
        <f t="shared" si="103"/>
        <v>29438.400000000001</v>
      </c>
      <c r="AC83" s="241">
        <f t="shared" si="104"/>
        <v>9926.2000000000007</v>
      </c>
      <c r="AD83" s="242">
        <f>RCFs!C$13</f>
        <v>12.34</v>
      </c>
      <c r="AE83" s="244">
        <f t="shared" si="105"/>
        <v>16378.2</v>
      </c>
      <c r="AF83" s="244">
        <f t="shared" si="105"/>
        <v>20845</v>
      </c>
      <c r="AG83" s="244">
        <f t="shared" si="105"/>
        <v>29778.6</v>
      </c>
      <c r="AH83" s="241">
        <f t="shared" si="106"/>
        <v>10022.799999999999</v>
      </c>
      <c r="AI83" s="242">
        <f>RCFs!C$31</f>
        <v>12.46</v>
      </c>
      <c r="AJ83" s="241">
        <f t="shared" si="107"/>
        <v>0</v>
      </c>
      <c r="AK83" s="242"/>
      <c r="AL83" s="241">
        <f t="shared" si="108"/>
        <v>10316.4</v>
      </c>
      <c r="AM83" s="242">
        <f>RCFs!C$33</f>
        <v>12.824999999999999</v>
      </c>
      <c r="AN83" s="244">
        <f t="shared" si="109"/>
        <v>15474.6</v>
      </c>
      <c r="AO83" s="241">
        <f t="shared" si="110"/>
        <v>10392.799999999999</v>
      </c>
      <c r="AP83" s="242">
        <f>RCFs!C$35</f>
        <v>12.92</v>
      </c>
      <c r="AQ83" s="244">
        <f t="shared" si="111"/>
        <v>12471.3</v>
      </c>
      <c r="AR83" s="244">
        <f t="shared" si="111"/>
        <v>14030.2</v>
      </c>
      <c r="AS83" s="241">
        <f t="shared" si="112"/>
        <v>10545.6</v>
      </c>
      <c r="AT83" s="242">
        <f>RCFs!C$37</f>
        <v>13.11</v>
      </c>
      <c r="AU83" s="241">
        <f t="shared" si="113"/>
        <v>10336.5</v>
      </c>
      <c r="AV83" s="241">
        <f>RCFs!C$39</f>
        <v>12.85</v>
      </c>
      <c r="AW83" s="241">
        <f t="shared" si="114"/>
        <v>10201.4</v>
      </c>
      <c r="AX83" s="242">
        <f>RCFs!C$41</f>
        <v>12.682</v>
      </c>
    </row>
    <row r="84" spans="1:50" s="4" customFormat="1" ht="25.5" x14ac:dyDescent="0.2">
      <c r="A84" s="214">
        <v>5247</v>
      </c>
      <c r="B84" s="216" t="s">
        <v>213</v>
      </c>
      <c r="C84" s="215">
        <v>505.5</v>
      </c>
      <c r="D84" s="241">
        <f t="shared" si="115"/>
        <v>22079.7</v>
      </c>
      <c r="E84" s="242">
        <f>RCFs!C$43</f>
        <v>43.679000000000002</v>
      </c>
      <c r="F84" s="241">
        <f t="shared" si="95"/>
        <v>6350.6</v>
      </c>
      <c r="G84" s="242">
        <f>RCFs!C$5</f>
        <v>12.563000000000001</v>
      </c>
      <c r="H84" s="241">
        <f t="shared" si="116"/>
        <v>6350.6</v>
      </c>
      <c r="I84" s="242">
        <f>RCFs!C$5</f>
        <v>12.563000000000001</v>
      </c>
      <c r="J84" s="243">
        <f t="shared" ref="J84:N88" si="120">ROUND($C84*$I84*J$6,1)</f>
        <v>6985.7</v>
      </c>
      <c r="K84" s="243">
        <f t="shared" si="120"/>
        <v>8573.2999999999993</v>
      </c>
      <c r="L84" s="243">
        <f t="shared" si="120"/>
        <v>9525.9</v>
      </c>
      <c r="M84" s="243">
        <f t="shared" si="120"/>
        <v>12701.2</v>
      </c>
      <c r="N84" s="243">
        <f t="shared" si="120"/>
        <v>13653.8</v>
      </c>
      <c r="O84" s="241">
        <f t="shared" si="117"/>
        <v>6232.8</v>
      </c>
      <c r="P84" s="242">
        <f>RCFs!C$7</f>
        <v>12.33</v>
      </c>
      <c r="Q84" s="243">
        <f t="shared" ref="Q84:R88" si="121">ROUNDDOWN($O84*Q$6,1)</f>
        <v>8102.6</v>
      </c>
      <c r="R84" s="243">
        <f t="shared" si="121"/>
        <v>9349.2000000000007</v>
      </c>
      <c r="S84" s="241">
        <f t="shared" si="100"/>
        <v>6166.5</v>
      </c>
      <c r="T84" s="242">
        <f>RCFs!C$9</f>
        <v>12.199</v>
      </c>
      <c r="U84" s="241">
        <f t="shared" si="101"/>
        <v>6166.5</v>
      </c>
      <c r="V84" s="242">
        <f t="shared" si="118"/>
        <v>12.199</v>
      </c>
      <c r="W84" s="244">
        <f t="shared" ref="W84:AB88" si="122">ROUNDDOWN($U84*W$6,1)</f>
        <v>6783.1</v>
      </c>
      <c r="X84" s="244">
        <f t="shared" si="122"/>
        <v>8448.1</v>
      </c>
      <c r="Y84" s="244">
        <f t="shared" si="122"/>
        <v>9989.7000000000007</v>
      </c>
      <c r="Z84" s="244">
        <f t="shared" si="122"/>
        <v>9064.7000000000007</v>
      </c>
      <c r="AA84" s="244">
        <f t="shared" si="122"/>
        <v>13381.3</v>
      </c>
      <c r="AB84" s="244">
        <f t="shared" si="122"/>
        <v>18499.5</v>
      </c>
      <c r="AC84" s="241">
        <f t="shared" si="104"/>
        <v>6237.8</v>
      </c>
      <c r="AD84" s="242">
        <f>RCFs!C$13</f>
        <v>12.34</v>
      </c>
      <c r="AE84" s="244">
        <f t="shared" ref="AE84:AG88" si="123">ROUND($AC84*AE$6,1)</f>
        <v>10292.4</v>
      </c>
      <c r="AF84" s="244">
        <f t="shared" si="123"/>
        <v>13099.4</v>
      </c>
      <c r="AG84" s="244">
        <f t="shared" si="123"/>
        <v>18713.400000000001</v>
      </c>
      <c r="AH84" s="241">
        <f t="shared" si="106"/>
        <v>6298.5</v>
      </c>
      <c r="AI84" s="242">
        <f>RCFs!C$31</f>
        <v>12.46</v>
      </c>
      <c r="AJ84" s="241">
        <f t="shared" si="107"/>
        <v>0</v>
      </c>
      <c r="AK84" s="242"/>
      <c r="AL84" s="241">
        <f t="shared" si="108"/>
        <v>6483</v>
      </c>
      <c r="AM84" s="242">
        <f>RCFs!C$33</f>
        <v>12.824999999999999</v>
      </c>
      <c r="AN84" s="244">
        <f t="shared" si="109"/>
        <v>9724.5</v>
      </c>
      <c r="AO84" s="241">
        <f t="shared" si="110"/>
        <v>6531</v>
      </c>
      <c r="AP84" s="242">
        <f>RCFs!C$35</f>
        <v>12.92</v>
      </c>
      <c r="AQ84" s="244">
        <f t="shared" ref="AQ84:AR88" si="124">ROUNDDOWN($AO84*AQ$6,1)</f>
        <v>7837.2</v>
      </c>
      <c r="AR84" s="244">
        <f t="shared" si="124"/>
        <v>8816.7999999999993</v>
      </c>
      <c r="AS84" s="241">
        <f t="shared" si="112"/>
        <v>6627.1</v>
      </c>
      <c r="AT84" s="242">
        <f>RCFs!C$37</f>
        <v>13.11</v>
      </c>
      <c r="AU84" s="241">
        <f t="shared" si="113"/>
        <v>6495.6</v>
      </c>
      <c r="AV84" s="241">
        <f>RCFs!C$39</f>
        <v>12.85</v>
      </c>
      <c r="AW84" s="241">
        <f t="shared" si="114"/>
        <v>6410.7</v>
      </c>
      <c r="AX84" s="242">
        <f>RCFs!C$41</f>
        <v>12.682</v>
      </c>
    </row>
    <row r="85" spans="1:50" s="4" customFormat="1" ht="25.5" x14ac:dyDescent="0.2">
      <c r="A85" s="214">
        <v>6170</v>
      </c>
      <c r="B85" s="216" t="s">
        <v>214</v>
      </c>
      <c r="C85" s="215">
        <v>742</v>
      </c>
      <c r="D85" s="241">
        <f t="shared" si="115"/>
        <v>32409.8</v>
      </c>
      <c r="E85" s="242">
        <f>RCFs!C$43</f>
        <v>43.679000000000002</v>
      </c>
      <c r="F85" s="241">
        <f t="shared" si="95"/>
        <v>9321.7000000000007</v>
      </c>
      <c r="G85" s="242">
        <f>RCFs!C$5</f>
        <v>12.563000000000001</v>
      </c>
      <c r="H85" s="241">
        <f t="shared" si="116"/>
        <v>9321.7000000000007</v>
      </c>
      <c r="I85" s="242">
        <f>RCFs!C$5</f>
        <v>12.563000000000001</v>
      </c>
      <c r="J85" s="243">
        <f t="shared" si="120"/>
        <v>10253.9</v>
      </c>
      <c r="K85" s="243">
        <f t="shared" si="120"/>
        <v>12584.4</v>
      </c>
      <c r="L85" s="243">
        <f t="shared" si="120"/>
        <v>13982.6</v>
      </c>
      <c r="M85" s="243">
        <f t="shared" si="120"/>
        <v>18643.5</v>
      </c>
      <c r="N85" s="243">
        <f t="shared" si="120"/>
        <v>20041.8</v>
      </c>
      <c r="O85" s="241">
        <f t="shared" si="117"/>
        <v>9148.7999999999993</v>
      </c>
      <c r="P85" s="242">
        <f>RCFs!C$7</f>
        <v>12.33</v>
      </c>
      <c r="Q85" s="243">
        <f t="shared" si="121"/>
        <v>11893.4</v>
      </c>
      <c r="R85" s="243">
        <f t="shared" si="121"/>
        <v>13723.2</v>
      </c>
      <c r="S85" s="241">
        <f t="shared" si="100"/>
        <v>9051.6</v>
      </c>
      <c r="T85" s="242">
        <f>RCFs!C$9</f>
        <v>12.199</v>
      </c>
      <c r="U85" s="241">
        <f t="shared" si="101"/>
        <v>9051.6</v>
      </c>
      <c r="V85" s="242">
        <f t="shared" si="118"/>
        <v>12.199</v>
      </c>
      <c r="W85" s="244">
        <f t="shared" si="122"/>
        <v>9956.7000000000007</v>
      </c>
      <c r="X85" s="244">
        <f t="shared" si="122"/>
        <v>12400.6</v>
      </c>
      <c r="Y85" s="244">
        <f t="shared" si="122"/>
        <v>14663.5</v>
      </c>
      <c r="Z85" s="244">
        <f t="shared" si="122"/>
        <v>13305.8</v>
      </c>
      <c r="AA85" s="244">
        <f t="shared" si="122"/>
        <v>19641.900000000001</v>
      </c>
      <c r="AB85" s="244">
        <f t="shared" si="122"/>
        <v>27154.799999999999</v>
      </c>
      <c r="AC85" s="241">
        <f t="shared" si="104"/>
        <v>9156.2000000000007</v>
      </c>
      <c r="AD85" s="242">
        <f>RCFs!C$13</f>
        <v>12.34</v>
      </c>
      <c r="AE85" s="244">
        <f t="shared" si="123"/>
        <v>15107.7</v>
      </c>
      <c r="AF85" s="244">
        <f t="shared" si="123"/>
        <v>19228</v>
      </c>
      <c r="AG85" s="244">
        <f t="shared" si="123"/>
        <v>27468.6</v>
      </c>
      <c r="AH85" s="241">
        <f t="shared" si="106"/>
        <v>9245.2999999999993</v>
      </c>
      <c r="AI85" s="242">
        <f>RCFs!C$31</f>
        <v>12.46</v>
      </c>
      <c r="AJ85" s="241">
        <f t="shared" si="107"/>
        <v>0</v>
      </c>
      <c r="AK85" s="242"/>
      <c r="AL85" s="241">
        <f t="shared" si="108"/>
        <v>9516.1</v>
      </c>
      <c r="AM85" s="242">
        <f>RCFs!C$33</f>
        <v>12.824999999999999</v>
      </c>
      <c r="AN85" s="244">
        <f t="shared" si="109"/>
        <v>14274.1</v>
      </c>
      <c r="AO85" s="241">
        <f t="shared" si="110"/>
        <v>9586.6</v>
      </c>
      <c r="AP85" s="242">
        <f>RCFs!C$35</f>
        <v>12.92</v>
      </c>
      <c r="AQ85" s="244">
        <f t="shared" si="124"/>
        <v>11503.9</v>
      </c>
      <c r="AR85" s="244">
        <f t="shared" si="124"/>
        <v>12941.9</v>
      </c>
      <c r="AS85" s="241">
        <f t="shared" si="112"/>
        <v>9727.6</v>
      </c>
      <c r="AT85" s="242">
        <f>RCFs!C$37</f>
        <v>13.11</v>
      </c>
      <c r="AU85" s="241">
        <f t="shared" si="113"/>
        <v>9534.7000000000007</v>
      </c>
      <c r="AV85" s="241">
        <f>RCFs!C$39</f>
        <v>12.85</v>
      </c>
      <c r="AW85" s="241">
        <f t="shared" si="114"/>
        <v>9410</v>
      </c>
      <c r="AX85" s="242">
        <f>RCFs!C$41</f>
        <v>12.682</v>
      </c>
    </row>
    <row r="86" spans="1:50" s="4" customFormat="1" ht="38.25" x14ac:dyDescent="0.2">
      <c r="A86" s="214">
        <v>6171</v>
      </c>
      <c r="B86" s="216" t="s">
        <v>215</v>
      </c>
      <c r="C86" s="215">
        <v>1020.8</v>
      </c>
      <c r="D86" s="241">
        <f t="shared" si="115"/>
        <v>44587.5</v>
      </c>
      <c r="E86" s="242">
        <f>RCFs!C$43</f>
        <v>43.679000000000002</v>
      </c>
      <c r="F86" s="241">
        <f t="shared" si="95"/>
        <v>12824.3</v>
      </c>
      <c r="G86" s="242">
        <f>RCFs!C$5</f>
        <v>12.563000000000001</v>
      </c>
      <c r="H86" s="241">
        <f t="shared" si="116"/>
        <v>12824.3</v>
      </c>
      <c r="I86" s="242">
        <f>RCFs!C$5</f>
        <v>12.563000000000001</v>
      </c>
      <c r="J86" s="243">
        <f t="shared" si="120"/>
        <v>14106.7</v>
      </c>
      <c r="K86" s="243">
        <f t="shared" si="120"/>
        <v>17312.8</v>
      </c>
      <c r="L86" s="243">
        <f t="shared" si="120"/>
        <v>19236.5</v>
      </c>
      <c r="M86" s="243">
        <f t="shared" si="120"/>
        <v>25648.6</v>
      </c>
      <c r="N86" s="243">
        <f t="shared" si="120"/>
        <v>27572.3</v>
      </c>
      <c r="O86" s="241">
        <f t="shared" si="117"/>
        <v>12586.4</v>
      </c>
      <c r="P86" s="242">
        <f>RCFs!C$7</f>
        <v>12.33</v>
      </c>
      <c r="Q86" s="243">
        <f t="shared" si="121"/>
        <v>16362.3</v>
      </c>
      <c r="R86" s="243">
        <f t="shared" si="121"/>
        <v>18879.599999999999</v>
      </c>
      <c r="S86" s="241">
        <f t="shared" si="100"/>
        <v>12452.7</v>
      </c>
      <c r="T86" s="242">
        <f>RCFs!C$9</f>
        <v>12.199</v>
      </c>
      <c r="U86" s="241">
        <f t="shared" si="101"/>
        <v>12452.7</v>
      </c>
      <c r="V86" s="242">
        <f t="shared" si="118"/>
        <v>12.199</v>
      </c>
      <c r="W86" s="244">
        <f t="shared" si="122"/>
        <v>13697.9</v>
      </c>
      <c r="X86" s="244">
        <f t="shared" si="122"/>
        <v>17060.099999999999</v>
      </c>
      <c r="Y86" s="244">
        <f t="shared" si="122"/>
        <v>20173.3</v>
      </c>
      <c r="Z86" s="244">
        <f t="shared" si="122"/>
        <v>18305.400000000001</v>
      </c>
      <c r="AA86" s="244">
        <f t="shared" si="122"/>
        <v>27022.3</v>
      </c>
      <c r="AB86" s="244">
        <f t="shared" si="122"/>
        <v>37358.1</v>
      </c>
      <c r="AC86" s="241">
        <f t="shared" si="104"/>
        <v>12596.6</v>
      </c>
      <c r="AD86" s="242">
        <f>RCFs!C$13</f>
        <v>12.34</v>
      </c>
      <c r="AE86" s="244">
        <f t="shared" si="123"/>
        <v>20784.400000000001</v>
      </c>
      <c r="AF86" s="244">
        <f t="shared" si="123"/>
        <v>26452.9</v>
      </c>
      <c r="AG86" s="244">
        <f t="shared" si="123"/>
        <v>37789.800000000003</v>
      </c>
      <c r="AH86" s="241">
        <f t="shared" si="106"/>
        <v>12719.1</v>
      </c>
      <c r="AI86" s="242">
        <f>RCFs!C$31</f>
        <v>12.46</v>
      </c>
      <c r="AJ86" s="241">
        <f t="shared" si="107"/>
        <v>0</v>
      </c>
      <c r="AK86" s="242"/>
      <c r="AL86" s="241">
        <f t="shared" si="108"/>
        <v>13091.7</v>
      </c>
      <c r="AM86" s="242">
        <f>RCFs!C$33</f>
        <v>12.824999999999999</v>
      </c>
      <c r="AN86" s="244">
        <f t="shared" si="109"/>
        <v>19637.5</v>
      </c>
      <c r="AO86" s="241">
        <f t="shared" si="110"/>
        <v>13188.7</v>
      </c>
      <c r="AP86" s="242">
        <f>RCFs!C$35</f>
        <v>12.92</v>
      </c>
      <c r="AQ86" s="244">
        <f t="shared" si="124"/>
        <v>15826.4</v>
      </c>
      <c r="AR86" s="244">
        <f t="shared" si="124"/>
        <v>17804.7</v>
      </c>
      <c r="AS86" s="241">
        <f t="shared" si="112"/>
        <v>13382.6</v>
      </c>
      <c r="AT86" s="242">
        <f>RCFs!C$37</f>
        <v>13.11</v>
      </c>
      <c r="AU86" s="241">
        <f t="shared" si="113"/>
        <v>13117.2</v>
      </c>
      <c r="AV86" s="241">
        <f>RCFs!C$39</f>
        <v>12.85</v>
      </c>
      <c r="AW86" s="241">
        <f t="shared" si="114"/>
        <v>12945.7</v>
      </c>
      <c r="AX86" s="242">
        <f>RCFs!C$41</f>
        <v>12.682</v>
      </c>
    </row>
    <row r="87" spans="1:50" s="4" customFormat="1" ht="63.75" x14ac:dyDescent="0.2">
      <c r="A87" s="214">
        <v>6178</v>
      </c>
      <c r="B87" s="216" t="s">
        <v>216</v>
      </c>
      <c r="C87" s="215">
        <v>911.4</v>
      </c>
      <c r="D87" s="241">
        <f t="shared" si="115"/>
        <v>39809</v>
      </c>
      <c r="E87" s="242">
        <f>RCFs!C$43</f>
        <v>43.679000000000002</v>
      </c>
      <c r="F87" s="241">
        <f t="shared" si="95"/>
        <v>11449.9</v>
      </c>
      <c r="G87" s="242">
        <f>RCFs!C$5</f>
        <v>12.563000000000001</v>
      </c>
      <c r="H87" s="241">
        <f t="shared" si="116"/>
        <v>11449.9</v>
      </c>
      <c r="I87" s="242">
        <f>RCFs!C$5</f>
        <v>12.563000000000001</v>
      </c>
      <c r="J87" s="243">
        <f t="shared" si="120"/>
        <v>12594.9</v>
      </c>
      <c r="K87" s="243">
        <f t="shared" si="120"/>
        <v>15457.4</v>
      </c>
      <c r="L87" s="243">
        <f t="shared" si="120"/>
        <v>17174.900000000001</v>
      </c>
      <c r="M87" s="243">
        <f t="shared" si="120"/>
        <v>22899.8</v>
      </c>
      <c r="N87" s="243">
        <f t="shared" si="120"/>
        <v>24617.3</v>
      </c>
      <c r="O87" s="241">
        <f t="shared" si="117"/>
        <v>11237.5</v>
      </c>
      <c r="P87" s="242">
        <f>RCFs!C$7</f>
        <v>12.33</v>
      </c>
      <c r="Q87" s="243">
        <f t="shared" si="121"/>
        <v>14608.7</v>
      </c>
      <c r="R87" s="243">
        <f t="shared" si="121"/>
        <v>16856.2</v>
      </c>
      <c r="S87" s="241">
        <f t="shared" si="100"/>
        <v>11118.1</v>
      </c>
      <c r="T87" s="242">
        <f>RCFs!C$9</f>
        <v>12.199</v>
      </c>
      <c r="U87" s="241">
        <f t="shared" si="101"/>
        <v>11118.1</v>
      </c>
      <c r="V87" s="242">
        <f t="shared" si="118"/>
        <v>12.199</v>
      </c>
      <c r="W87" s="244">
        <f t="shared" si="122"/>
        <v>12229.9</v>
      </c>
      <c r="X87" s="244">
        <f t="shared" si="122"/>
        <v>15231.7</v>
      </c>
      <c r="Y87" s="244">
        <f t="shared" si="122"/>
        <v>18011.3</v>
      </c>
      <c r="Z87" s="244">
        <f t="shared" si="122"/>
        <v>16343.6</v>
      </c>
      <c r="AA87" s="244">
        <f t="shared" si="122"/>
        <v>24126.2</v>
      </c>
      <c r="AB87" s="244">
        <f t="shared" si="122"/>
        <v>33354.300000000003</v>
      </c>
      <c r="AC87" s="241">
        <f t="shared" si="104"/>
        <v>11246.6</v>
      </c>
      <c r="AD87" s="242">
        <f>RCFs!C$13</f>
        <v>12.34</v>
      </c>
      <c r="AE87" s="244">
        <f t="shared" si="123"/>
        <v>18556.900000000001</v>
      </c>
      <c r="AF87" s="244">
        <f t="shared" si="123"/>
        <v>23617.9</v>
      </c>
      <c r="AG87" s="244">
        <f t="shared" si="123"/>
        <v>33739.800000000003</v>
      </c>
      <c r="AH87" s="241">
        <f t="shared" si="106"/>
        <v>11356</v>
      </c>
      <c r="AI87" s="242">
        <f>RCFs!C$31</f>
        <v>12.46</v>
      </c>
      <c r="AJ87" s="241">
        <f t="shared" si="107"/>
        <v>0</v>
      </c>
      <c r="AK87" s="242"/>
      <c r="AL87" s="241">
        <f t="shared" si="108"/>
        <v>11688.7</v>
      </c>
      <c r="AM87" s="242">
        <f>RCFs!C$33</f>
        <v>12.824999999999999</v>
      </c>
      <c r="AN87" s="244">
        <f t="shared" si="109"/>
        <v>17533</v>
      </c>
      <c r="AO87" s="241">
        <f t="shared" si="110"/>
        <v>11775.2</v>
      </c>
      <c r="AP87" s="242">
        <f>RCFs!C$35</f>
        <v>12.92</v>
      </c>
      <c r="AQ87" s="244">
        <f t="shared" si="124"/>
        <v>14130.2</v>
      </c>
      <c r="AR87" s="244">
        <f t="shared" si="124"/>
        <v>15896.5</v>
      </c>
      <c r="AS87" s="241">
        <f t="shared" si="112"/>
        <v>11948.4</v>
      </c>
      <c r="AT87" s="242">
        <f>RCFs!C$37</f>
        <v>13.11</v>
      </c>
      <c r="AU87" s="241">
        <f t="shared" si="113"/>
        <v>11711.4</v>
      </c>
      <c r="AV87" s="241">
        <f>RCFs!C$39</f>
        <v>12.85</v>
      </c>
      <c r="AW87" s="241">
        <f t="shared" si="114"/>
        <v>11558.3</v>
      </c>
      <c r="AX87" s="242">
        <f>RCFs!C$41</f>
        <v>12.682</v>
      </c>
    </row>
    <row r="88" spans="1:50" s="4" customFormat="1" ht="63.75" x14ac:dyDescent="0.2">
      <c r="A88" s="40">
        <v>6179</v>
      </c>
      <c r="B88" s="41" t="s">
        <v>217</v>
      </c>
      <c r="C88" s="32">
        <v>923.8</v>
      </c>
      <c r="D88" s="241">
        <f t="shared" si="115"/>
        <v>40350.699999999997</v>
      </c>
      <c r="E88" s="242">
        <f>RCFs!C$43</f>
        <v>43.679000000000002</v>
      </c>
      <c r="F88" s="241">
        <f t="shared" si="95"/>
        <v>11605.7</v>
      </c>
      <c r="G88" s="242">
        <f>RCFs!C$5</f>
        <v>12.563000000000001</v>
      </c>
      <c r="H88" s="241">
        <f t="shared" si="116"/>
        <v>11605.7</v>
      </c>
      <c r="I88" s="242">
        <f>RCFs!C$5</f>
        <v>12.563000000000001</v>
      </c>
      <c r="J88" s="243">
        <f t="shared" si="120"/>
        <v>12766.3</v>
      </c>
      <c r="K88" s="243">
        <f t="shared" si="120"/>
        <v>15667.7</v>
      </c>
      <c r="L88" s="243">
        <f t="shared" si="120"/>
        <v>17408.5</v>
      </c>
      <c r="M88" s="243">
        <f t="shared" si="120"/>
        <v>23211.4</v>
      </c>
      <c r="N88" s="243">
        <f t="shared" si="120"/>
        <v>24952.3</v>
      </c>
      <c r="O88" s="241">
        <f t="shared" si="117"/>
        <v>11390.4</v>
      </c>
      <c r="P88" s="242">
        <f>RCFs!C$7</f>
        <v>12.33</v>
      </c>
      <c r="Q88" s="243">
        <f t="shared" si="121"/>
        <v>14807.5</v>
      </c>
      <c r="R88" s="243">
        <f t="shared" si="121"/>
        <v>17085.599999999999</v>
      </c>
      <c r="S88" s="241">
        <f t="shared" si="100"/>
        <v>11269.4</v>
      </c>
      <c r="T88" s="242">
        <f>RCFs!C$9</f>
        <v>12.199</v>
      </c>
      <c r="U88" s="241">
        <f t="shared" si="101"/>
        <v>11269.4</v>
      </c>
      <c r="V88" s="242">
        <f t="shared" si="118"/>
        <v>12.199</v>
      </c>
      <c r="W88" s="244">
        <f t="shared" si="122"/>
        <v>12396.3</v>
      </c>
      <c r="X88" s="244">
        <f t="shared" si="122"/>
        <v>15439</v>
      </c>
      <c r="Y88" s="244">
        <f t="shared" si="122"/>
        <v>18256.400000000001</v>
      </c>
      <c r="Z88" s="244">
        <f t="shared" si="122"/>
        <v>16566</v>
      </c>
      <c r="AA88" s="244">
        <f t="shared" si="122"/>
        <v>24454.5</v>
      </c>
      <c r="AB88" s="244">
        <f t="shared" si="122"/>
        <v>33808.199999999997</v>
      </c>
      <c r="AC88" s="241">
        <f t="shared" si="104"/>
        <v>11399.6</v>
      </c>
      <c r="AD88" s="242">
        <f>RCFs!C$13</f>
        <v>12.34</v>
      </c>
      <c r="AE88" s="244">
        <f t="shared" si="123"/>
        <v>18809.3</v>
      </c>
      <c r="AF88" s="244">
        <f t="shared" si="123"/>
        <v>23939.200000000001</v>
      </c>
      <c r="AG88" s="244">
        <f t="shared" si="123"/>
        <v>34198.800000000003</v>
      </c>
      <c r="AH88" s="241">
        <f t="shared" si="106"/>
        <v>11510.5</v>
      </c>
      <c r="AI88" s="242">
        <f>RCFs!C$31</f>
        <v>12.46</v>
      </c>
      <c r="AJ88" s="241">
        <f t="shared" si="107"/>
        <v>0</v>
      </c>
      <c r="AK88" s="242"/>
      <c r="AL88" s="241">
        <f t="shared" si="108"/>
        <v>11847.7</v>
      </c>
      <c r="AM88" s="242">
        <f>RCFs!C$33</f>
        <v>12.824999999999999</v>
      </c>
      <c r="AN88" s="244">
        <f t="shared" si="109"/>
        <v>17771.5</v>
      </c>
      <c r="AO88" s="241">
        <f t="shared" si="110"/>
        <v>11935.4</v>
      </c>
      <c r="AP88" s="242">
        <f>RCFs!C$35</f>
        <v>12.92</v>
      </c>
      <c r="AQ88" s="244">
        <f t="shared" si="124"/>
        <v>14322.4</v>
      </c>
      <c r="AR88" s="244">
        <f t="shared" si="124"/>
        <v>16112.7</v>
      </c>
      <c r="AS88" s="241">
        <f t="shared" si="112"/>
        <v>12111</v>
      </c>
      <c r="AT88" s="242">
        <f>RCFs!C$37</f>
        <v>13.11</v>
      </c>
      <c r="AU88" s="241">
        <f t="shared" si="113"/>
        <v>11870.8</v>
      </c>
      <c r="AV88" s="241">
        <f>RCFs!C$39</f>
        <v>12.85</v>
      </c>
      <c r="AW88" s="241">
        <f t="shared" si="114"/>
        <v>11715.6</v>
      </c>
      <c r="AX88" s="242">
        <f>RCFs!C$41</f>
        <v>12.682</v>
      </c>
    </row>
    <row r="89" spans="1:50" s="43" customFormat="1" x14ac:dyDescent="0.2">
      <c r="A89" s="206"/>
      <c r="B89" s="207"/>
      <c r="C89" s="208"/>
      <c r="D89" s="208"/>
      <c r="E89" s="209"/>
      <c r="F89" s="210"/>
      <c r="G89" s="211"/>
      <c r="H89" s="210"/>
      <c r="I89" s="211"/>
      <c r="J89" s="212"/>
      <c r="K89" s="212"/>
      <c r="L89" s="212"/>
      <c r="M89" s="212"/>
      <c r="N89" s="212"/>
      <c r="O89" s="210"/>
      <c r="P89" s="211"/>
      <c r="Q89" s="212"/>
      <c r="R89" s="212"/>
      <c r="S89" s="210"/>
      <c r="T89" s="211"/>
      <c r="U89" s="210"/>
      <c r="V89" s="211"/>
      <c r="W89" s="212"/>
      <c r="X89" s="212"/>
      <c r="Y89" s="212"/>
      <c r="Z89" s="212"/>
      <c r="AA89" s="212"/>
      <c r="AB89" s="212"/>
      <c r="AC89" s="210"/>
      <c r="AD89" s="211"/>
      <c r="AE89" s="212"/>
      <c r="AF89" s="212"/>
      <c r="AG89" s="212"/>
      <c r="AH89" s="210"/>
      <c r="AI89" s="211"/>
      <c r="AJ89" s="210"/>
      <c r="AK89" s="211"/>
      <c r="AL89" s="210"/>
      <c r="AM89" s="211"/>
      <c r="AN89" s="212"/>
      <c r="AO89" s="210"/>
      <c r="AP89" s="211"/>
      <c r="AQ89" s="212"/>
      <c r="AR89" s="212"/>
      <c r="AS89" s="208"/>
      <c r="AT89" s="213"/>
      <c r="AU89" s="210"/>
      <c r="AV89" s="211"/>
      <c r="AW89" s="210"/>
      <c r="AX89" s="211"/>
    </row>
    <row r="90" spans="1:50" s="4" customFormat="1" x14ac:dyDescent="0.2">
      <c r="A90" s="161" t="s">
        <v>105</v>
      </c>
      <c r="B90" s="44"/>
      <c r="C90" s="45"/>
      <c r="D90" s="4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6"/>
      <c r="T90" s="47"/>
      <c r="U90" s="46"/>
      <c r="V90" s="47"/>
      <c r="W90" s="44"/>
      <c r="X90" s="44"/>
      <c r="Y90" s="44"/>
      <c r="Z90" s="44"/>
      <c r="AA90" s="44"/>
      <c r="AB90" s="44"/>
      <c r="AC90" s="46"/>
      <c r="AD90" s="47"/>
      <c r="AE90" s="47"/>
      <c r="AF90" s="47"/>
      <c r="AG90" s="47"/>
      <c r="AH90" s="48"/>
      <c r="AI90" s="47"/>
      <c r="AJ90" s="48"/>
      <c r="AK90" s="47"/>
      <c r="AL90" s="46"/>
      <c r="AM90" s="47"/>
      <c r="AN90" s="47"/>
      <c r="AO90" s="46"/>
      <c r="AP90" s="47"/>
      <c r="AQ90" s="47"/>
      <c r="AR90" s="47"/>
      <c r="AS90" s="46"/>
      <c r="AT90" s="47"/>
      <c r="AU90" s="46"/>
      <c r="AV90" s="47"/>
      <c r="AW90" s="47"/>
      <c r="AX90" s="49"/>
    </row>
    <row r="91" spans="1:50" s="4" customFormat="1" x14ac:dyDescent="0.2">
      <c r="A91" s="162"/>
      <c r="B91" s="50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1"/>
      <c r="T91" s="52"/>
      <c r="U91" s="51"/>
      <c r="V91" s="52"/>
      <c r="W91" s="50"/>
      <c r="X91" s="50"/>
      <c r="Y91" s="50"/>
      <c r="Z91" s="50"/>
      <c r="AA91" s="50"/>
      <c r="AB91" s="50"/>
      <c r="AC91" s="51"/>
      <c r="AD91" s="52"/>
      <c r="AE91" s="52"/>
      <c r="AF91" s="52"/>
      <c r="AG91" s="52"/>
      <c r="AH91" s="53"/>
      <c r="AI91" s="52"/>
      <c r="AJ91" s="53"/>
      <c r="AK91" s="52"/>
      <c r="AL91" s="51"/>
      <c r="AM91" s="52"/>
      <c r="AN91" s="52"/>
      <c r="AO91" s="51"/>
      <c r="AP91" s="52"/>
      <c r="AQ91" s="52"/>
      <c r="AR91" s="52"/>
      <c r="AS91" s="51"/>
      <c r="AT91" s="52"/>
      <c r="AU91" s="51"/>
      <c r="AV91" s="52"/>
      <c r="AW91" s="52"/>
      <c r="AX91" s="54"/>
    </row>
    <row r="92" spans="1:50" s="4" customFormat="1" x14ac:dyDescent="0.2">
      <c r="A92" s="217" t="s">
        <v>218</v>
      </c>
      <c r="B92" s="163"/>
      <c r="C92" s="163"/>
      <c r="D92" s="163"/>
      <c r="E92" s="163"/>
      <c r="F92" s="55"/>
      <c r="G92" s="55"/>
      <c r="H92" s="55"/>
      <c r="I92" s="55"/>
      <c r="J92" s="218"/>
      <c r="K92" s="218"/>
      <c r="L92" s="218"/>
      <c r="M92" s="218"/>
      <c r="N92" s="218"/>
      <c r="O92" s="55"/>
      <c r="P92" s="55"/>
      <c r="Q92" s="218"/>
      <c r="R92" s="218"/>
      <c r="S92" s="55"/>
      <c r="T92" s="55"/>
      <c r="U92" s="55"/>
      <c r="V92" s="55"/>
      <c r="W92" s="50"/>
      <c r="X92" s="50"/>
      <c r="Y92" s="50"/>
      <c r="Z92" s="50"/>
      <c r="AA92" s="50"/>
      <c r="AB92" s="50"/>
      <c r="AC92" s="55"/>
      <c r="AD92" s="55"/>
      <c r="AE92" s="52"/>
      <c r="AF92" s="52"/>
      <c r="AG92" s="52"/>
      <c r="AH92" s="55"/>
      <c r="AI92" s="55"/>
      <c r="AJ92" s="55"/>
      <c r="AK92" s="55"/>
      <c r="AL92" s="219"/>
      <c r="AM92" s="55"/>
      <c r="AN92" s="52"/>
      <c r="AO92" s="219"/>
      <c r="AP92" s="55"/>
      <c r="AQ92" s="52"/>
      <c r="AR92" s="52"/>
      <c r="AS92" s="219"/>
      <c r="AT92" s="55"/>
      <c r="AU92" s="219"/>
      <c r="AV92" s="220"/>
      <c r="AW92" s="55"/>
      <c r="AX92" s="221"/>
    </row>
    <row r="93" spans="1:50" s="4" customFormat="1" x14ac:dyDescent="0.2">
      <c r="A93" s="222" t="s">
        <v>219</v>
      </c>
      <c r="B93" s="163"/>
      <c r="C93" s="163"/>
      <c r="D93" s="163"/>
      <c r="E93" s="163"/>
      <c r="F93" s="55"/>
      <c r="G93" s="55"/>
      <c r="H93" s="55"/>
      <c r="I93" s="55"/>
      <c r="J93" s="218"/>
      <c r="K93" s="218"/>
      <c r="L93" s="218"/>
      <c r="M93" s="218"/>
      <c r="N93" s="218"/>
      <c r="O93" s="55"/>
      <c r="P93" s="55"/>
      <c r="Q93" s="218"/>
      <c r="R93" s="218"/>
      <c r="S93" s="55"/>
      <c r="T93" s="55"/>
      <c r="U93" s="55"/>
      <c r="V93" s="55"/>
      <c r="W93" s="50"/>
      <c r="X93" s="50"/>
      <c r="Y93" s="50"/>
      <c r="Z93" s="50"/>
      <c r="AA93" s="50"/>
      <c r="AB93" s="50"/>
      <c r="AC93" s="55"/>
      <c r="AD93" s="55"/>
      <c r="AE93" s="52"/>
      <c r="AF93" s="52"/>
      <c r="AG93" s="52"/>
      <c r="AH93" s="55"/>
      <c r="AI93" s="55"/>
      <c r="AJ93" s="55"/>
      <c r="AK93" s="55"/>
      <c r="AL93" s="219"/>
      <c r="AM93" s="55"/>
      <c r="AN93" s="52"/>
      <c r="AO93" s="219"/>
      <c r="AP93" s="55"/>
      <c r="AQ93" s="52"/>
      <c r="AR93" s="52"/>
      <c r="AS93" s="219"/>
      <c r="AT93" s="55"/>
      <c r="AU93" s="219"/>
      <c r="AV93" s="220"/>
      <c r="AW93" s="55"/>
      <c r="AX93" s="221"/>
    </row>
    <row r="94" spans="1:50" s="4" customFormat="1" x14ac:dyDescent="0.2">
      <c r="A94" s="217" t="s">
        <v>117</v>
      </c>
      <c r="B94" s="55"/>
      <c r="C94" s="50"/>
      <c r="D94" s="51"/>
      <c r="E94" s="52"/>
      <c r="F94" s="52"/>
      <c r="G94" s="52"/>
      <c r="H94" s="52"/>
      <c r="I94" s="52"/>
      <c r="J94" s="218"/>
      <c r="K94" s="218"/>
      <c r="L94" s="218"/>
      <c r="M94" s="218"/>
      <c r="N94" s="218"/>
      <c r="O94" s="52"/>
      <c r="P94" s="52"/>
      <c r="Q94" s="218"/>
      <c r="R94" s="218"/>
      <c r="S94" s="51"/>
      <c r="T94" s="52"/>
      <c r="U94" s="51"/>
      <c r="V94" s="52"/>
      <c r="W94" s="50"/>
      <c r="X94" s="50"/>
      <c r="Y94" s="50"/>
      <c r="Z94" s="50"/>
      <c r="AA94" s="50"/>
      <c r="AB94" s="50"/>
      <c r="AC94" s="51"/>
      <c r="AD94" s="52"/>
      <c r="AE94" s="52"/>
      <c r="AF94" s="52"/>
      <c r="AG94" s="52"/>
      <c r="AH94" s="53"/>
      <c r="AI94" s="52"/>
      <c r="AJ94" s="53"/>
      <c r="AK94" s="52"/>
      <c r="AL94" s="51"/>
      <c r="AM94" s="52"/>
      <c r="AN94" s="52"/>
      <c r="AO94" s="51"/>
      <c r="AP94" s="52"/>
      <c r="AQ94" s="52"/>
      <c r="AR94" s="52"/>
      <c r="AS94" s="51"/>
      <c r="AT94" s="52"/>
      <c r="AU94" s="51"/>
      <c r="AV94" s="52"/>
      <c r="AW94" s="52"/>
      <c r="AX94" s="54"/>
    </row>
    <row r="95" spans="1:50" s="4" customFormat="1" x14ac:dyDescent="0.2">
      <c r="A95" s="217" t="s">
        <v>118</v>
      </c>
      <c r="B95" s="55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1"/>
      <c r="T95" s="52"/>
      <c r="U95" s="51"/>
      <c r="V95" s="52"/>
      <c r="W95" s="50"/>
      <c r="X95" s="50"/>
      <c r="Y95" s="50"/>
      <c r="Z95" s="50"/>
      <c r="AA95" s="50"/>
      <c r="AB95" s="50"/>
      <c r="AC95" s="51"/>
      <c r="AD95" s="52"/>
      <c r="AE95" s="52"/>
      <c r="AF95" s="52"/>
      <c r="AG95" s="52"/>
      <c r="AH95" s="53"/>
      <c r="AI95" s="52"/>
      <c r="AJ95" s="53"/>
      <c r="AK95" s="52"/>
      <c r="AL95" s="51"/>
      <c r="AM95" s="52"/>
      <c r="AN95" s="52"/>
      <c r="AO95" s="51"/>
      <c r="AP95" s="52"/>
      <c r="AQ95" s="52"/>
      <c r="AR95" s="52"/>
      <c r="AS95" s="51"/>
      <c r="AT95" s="52"/>
      <c r="AU95" s="51"/>
      <c r="AV95" s="52"/>
      <c r="AW95" s="52"/>
      <c r="AX95" s="54"/>
    </row>
    <row r="96" spans="1:50" s="4" customFormat="1" x14ac:dyDescent="0.2">
      <c r="A96" s="217" t="s">
        <v>220</v>
      </c>
      <c r="B96" s="55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1"/>
      <c r="T96" s="52"/>
      <c r="U96" s="51"/>
      <c r="V96" s="52"/>
      <c r="W96" s="50"/>
      <c r="X96" s="50"/>
      <c r="Y96" s="50"/>
      <c r="Z96" s="50"/>
      <c r="AA96" s="50"/>
      <c r="AB96" s="50"/>
      <c r="AC96" s="51"/>
      <c r="AD96" s="52"/>
      <c r="AE96" s="52"/>
      <c r="AF96" s="52"/>
      <c r="AG96" s="52"/>
      <c r="AH96" s="53"/>
      <c r="AI96" s="52"/>
      <c r="AJ96" s="53"/>
      <c r="AK96" s="52"/>
      <c r="AL96" s="51"/>
      <c r="AM96" s="52"/>
      <c r="AN96" s="52"/>
      <c r="AO96" s="51"/>
      <c r="AP96" s="52"/>
      <c r="AQ96" s="52"/>
      <c r="AR96" s="52"/>
      <c r="AS96" s="51"/>
      <c r="AT96" s="52"/>
      <c r="AU96" s="51"/>
      <c r="AV96" s="52"/>
      <c r="AW96" s="52"/>
      <c r="AX96" s="54"/>
    </row>
    <row r="97" spans="1:50" s="4" customFormat="1" x14ac:dyDescent="0.2">
      <c r="A97" s="217" t="s">
        <v>224</v>
      </c>
      <c r="B97" s="55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1"/>
      <c r="T97" s="52"/>
      <c r="U97" s="51"/>
      <c r="V97" s="52"/>
      <c r="W97" s="50"/>
      <c r="X97" s="50"/>
      <c r="Y97" s="50"/>
      <c r="Z97" s="50"/>
      <c r="AA97" s="50"/>
      <c r="AB97" s="50"/>
      <c r="AC97" s="51"/>
      <c r="AD97" s="52"/>
      <c r="AE97" s="52"/>
      <c r="AF97" s="52"/>
      <c r="AG97" s="52"/>
      <c r="AH97" s="53"/>
      <c r="AI97" s="52"/>
      <c r="AJ97" s="53"/>
      <c r="AK97" s="52"/>
      <c r="AL97" s="52"/>
      <c r="AM97" s="52"/>
      <c r="AN97" s="52"/>
      <c r="AO97" s="51"/>
      <c r="AP97" s="52"/>
      <c r="AQ97" s="52"/>
      <c r="AR97" s="52"/>
      <c r="AS97" s="51"/>
      <c r="AT97" s="52"/>
      <c r="AU97" s="52"/>
      <c r="AV97" s="52"/>
      <c r="AW97" s="52"/>
      <c r="AX97" s="54"/>
    </row>
    <row r="98" spans="1:50" s="4" customFormat="1" x14ac:dyDescent="0.2">
      <c r="A98" s="217" t="s">
        <v>225</v>
      </c>
      <c r="B98" s="55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1"/>
      <c r="T98" s="52"/>
      <c r="U98" s="51"/>
      <c r="V98" s="52"/>
      <c r="W98" s="50"/>
      <c r="X98" s="50"/>
      <c r="Y98" s="50"/>
      <c r="Z98" s="50"/>
      <c r="AA98" s="50"/>
      <c r="AB98" s="50"/>
      <c r="AC98" s="51"/>
      <c r="AD98" s="52"/>
      <c r="AE98" s="52"/>
      <c r="AF98" s="52"/>
      <c r="AG98" s="52"/>
      <c r="AH98" s="53"/>
      <c r="AI98" s="52"/>
      <c r="AJ98" s="53"/>
      <c r="AK98" s="52"/>
      <c r="AL98" s="52"/>
      <c r="AM98" s="52"/>
      <c r="AN98" s="52"/>
      <c r="AO98" s="51"/>
      <c r="AP98" s="52"/>
      <c r="AQ98" s="52"/>
      <c r="AR98" s="52"/>
      <c r="AS98" s="51"/>
      <c r="AT98" s="52"/>
      <c r="AU98" s="52"/>
      <c r="AV98" s="52"/>
      <c r="AW98" s="52"/>
      <c r="AX98" s="54"/>
    </row>
    <row r="99" spans="1:50" s="4" customFormat="1" x14ac:dyDescent="0.2">
      <c r="A99" s="217" t="s">
        <v>226</v>
      </c>
      <c r="B99" s="55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1"/>
      <c r="T99" s="52"/>
      <c r="U99" s="51"/>
      <c r="V99" s="52"/>
      <c r="W99" s="50"/>
      <c r="X99" s="50"/>
      <c r="Y99" s="50"/>
      <c r="Z99" s="50"/>
      <c r="AA99" s="50"/>
      <c r="AB99" s="50"/>
      <c r="AC99" s="51"/>
      <c r="AD99" s="52"/>
      <c r="AE99" s="52"/>
      <c r="AF99" s="52"/>
      <c r="AG99" s="52"/>
      <c r="AH99" s="53"/>
      <c r="AI99" s="52"/>
      <c r="AJ99" s="53"/>
      <c r="AK99" s="52"/>
      <c r="AL99" s="52"/>
      <c r="AM99" s="52"/>
      <c r="AN99" s="52"/>
      <c r="AO99" s="51"/>
      <c r="AP99" s="52"/>
      <c r="AQ99" s="52"/>
      <c r="AR99" s="52"/>
      <c r="AS99" s="51"/>
      <c r="AT99" s="52"/>
      <c r="AU99" s="52"/>
      <c r="AV99" s="52"/>
      <c r="AW99" s="52"/>
      <c r="AX99" s="54"/>
    </row>
    <row r="100" spans="1:50" s="4" customFormat="1" x14ac:dyDescent="0.2">
      <c r="A100" s="217" t="s">
        <v>119</v>
      </c>
      <c r="B100" s="55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1"/>
      <c r="T100" s="52"/>
      <c r="U100" s="51"/>
      <c r="V100" s="52"/>
      <c r="W100" s="50"/>
      <c r="X100" s="50"/>
      <c r="Y100" s="50"/>
      <c r="Z100" s="50"/>
      <c r="AA100" s="50"/>
      <c r="AB100" s="50"/>
      <c r="AC100" s="51"/>
      <c r="AD100" s="52"/>
      <c r="AE100" s="52"/>
      <c r="AF100" s="52"/>
      <c r="AG100" s="52"/>
      <c r="AH100" s="53"/>
      <c r="AI100" s="52"/>
      <c r="AJ100" s="53"/>
      <c r="AK100" s="52"/>
      <c r="AL100" s="51"/>
      <c r="AM100" s="52"/>
      <c r="AN100" s="52"/>
      <c r="AO100" s="51"/>
      <c r="AP100" s="52"/>
      <c r="AQ100" s="52"/>
      <c r="AR100" s="52"/>
      <c r="AS100" s="51"/>
      <c r="AT100" s="52"/>
      <c r="AU100" s="51"/>
      <c r="AV100" s="52"/>
      <c r="AW100" s="52"/>
      <c r="AX100" s="54"/>
    </row>
    <row r="101" spans="1:50" s="4" customFormat="1" x14ac:dyDescent="0.2">
      <c r="A101" s="164" t="s">
        <v>221</v>
      </c>
      <c r="B101" s="57"/>
      <c r="C101" s="57"/>
      <c r="D101" s="58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8"/>
      <c r="T101" s="59"/>
      <c r="U101" s="58"/>
      <c r="V101" s="59"/>
      <c r="W101" s="57"/>
      <c r="X101" s="57"/>
      <c r="Y101" s="57"/>
      <c r="Z101" s="57"/>
      <c r="AA101" s="57"/>
      <c r="AB101" s="57"/>
      <c r="AC101" s="58"/>
      <c r="AD101" s="59"/>
      <c r="AE101" s="59"/>
      <c r="AF101" s="59"/>
      <c r="AG101" s="59"/>
      <c r="AH101" s="60"/>
      <c r="AI101" s="59"/>
      <c r="AJ101" s="60"/>
      <c r="AK101" s="59"/>
      <c r="AL101" s="58"/>
      <c r="AM101" s="59"/>
      <c r="AN101" s="59"/>
      <c r="AO101" s="58"/>
      <c r="AP101" s="59"/>
      <c r="AQ101" s="59"/>
      <c r="AR101" s="59"/>
      <c r="AS101" s="58"/>
      <c r="AT101" s="59"/>
      <c r="AU101" s="58"/>
      <c r="AV101" s="59"/>
      <c r="AW101" s="59"/>
      <c r="AX101" s="61"/>
    </row>
    <row r="102" spans="1:50" s="4" customFormat="1" x14ac:dyDescent="0.2">
      <c r="A102" s="217" t="s">
        <v>116</v>
      </c>
      <c r="B102" s="50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1"/>
      <c r="T102" s="52"/>
      <c r="U102" s="51"/>
      <c r="V102" s="52"/>
      <c r="W102" s="50"/>
      <c r="X102" s="50"/>
      <c r="Y102" s="50"/>
      <c r="Z102" s="50"/>
      <c r="AA102" s="50"/>
      <c r="AB102" s="50"/>
      <c r="AC102" s="51"/>
      <c r="AD102" s="52"/>
      <c r="AE102" s="52"/>
      <c r="AF102" s="52"/>
      <c r="AG102" s="52"/>
      <c r="AH102" s="53"/>
      <c r="AI102" s="52"/>
      <c r="AJ102" s="53"/>
      <c r="AK102" s="52"/>
      <c r="AL102" s="51"/>
      <c r="AM102" s="52"/>
      <c r="AN102" s="52"/>
      <c r="AO102" s="51"/>
      <c r="AP102" s="52"/>
      <c r="AQ102" s="52"/>
      <c r="AR102" s="52"/>
      <c r="AS102" s="51"/>
      <c r="AT102" s="52"/>
      <c r="AU102" s="51"/>
      <c r="AV102" s="52"/>
      <c r="AW102" s="52"/>
      <c r="AX102" s="54"/>
    </row>
    <row r="103" spans="1:50" s="4" customFormat="1" x14ac:dyDescent="0.2">
      <c r="A103" s="223" t="s">
        <v>222</v>
      </c>
      <c r="B103" s="57"/>
      <c r="C103" s="57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8"/>
      <c r="T103" s="59"/>
      <c r="U103" s="58"/>
      <c r="V103" s="59"/>
      <c r="W103" s="57"/>
      <c r="X103" s="57"/>
      <c r="Y103" s="57"/>
      <c r="Z103" s="57"/>
      <c r="AA103" s="57"/>
      <c r="AB103" s="57"/>
      <c r="AC103" s="58"/>
      <c r="AD103" s="59"/>
      <c r="AE103" s="59"/>
      <c r="AF103" s="59"/>
      <c r="AG103" s="59"/>
      <c r="AH103" s="60"/>
      <c r="AI103" s="59"/>
      <c r="AJ103" s="60"/>
      <c r="AK103" s="59"/>
      <c r="AL103" s="58"/>
      <c r="AM103" s="59"/>
      <c r="AN103" s="59"/>
      <c r="AO103" s="58"/>
      <c r="AP103" s="59"/>
      <c r="AQ103" s="59"/>
      <c r="AR103" s="59"/>
      <c r="AS103" s="58"/>
      <c r="AT103" s="59"/>
      <c r="AU103" s="58"/>
      <c r="AV103" s="59"/>
      <c r="AW103" s="59"/>
      <c r="AX103" s="61"/>
    </row>
    <row r="104" spans="1:50" s="229" customFormat="1" x14ac:dyDescent="0.2">
      <c r="A104" s="230" t="s">
        <v>223</v>
      </c>
      <c r="B104" s="224"/>
      <c r="C104" s="224"/>
      <c r="D104" s="225"/>
      <c r="E104" s="226"/>
      <c r="F104" s="225"/>
      <c r="G104" s="226"/>
      <c r="H104" s="225"/>
      <c r="I104" s="226"/>
      <c r="J104" s="226"/>
      <c r="K104" s="226"/>
      <c r="L104" s="226"/>
      <c r="M104" s="226"/>
      <c r="N104" s="226"/>
      <c r="O104" s="225"/>
      <c r="P104" s="226"/>
      <c r="Q104" s="226"/>
      <c r="R104" s="226"/>
      <c r="S104" s="225"/>
      <c r="T104" s="226"/>
      <c r="U104" s="225"/>
      <c r="V104" s="226"/>
      <c r="W104" s="224"/>
      <c r="X104" s="224"/>
      <c r="Y104" s="224"/>
      <c r="Z104" s="224"/>
      <c r="AA104" s="224"/>
      <c r="AB104" s="224"/>
      <c r="AC104" s="225"/>
      <c r="AD104" s="226"/>
      <c r="AE104" s="226"/>
      <c r="AF104" s="226"/>
      <c r="AG104" s="226"/>
      <c r="AH104" s="227"/>
      <c r="AI104" s="226"/>
      <c r="AJ104" s="227"/>
      <c r="AK104" s="226"/>
      <c r="AL104" s="225"/>
      <c r="AM104" s="226"/>
      <c r="AN104" s="226"/>
      <c r="AO104" s="225"/>
      <c r="AP104" s="226"/>
      <c r="AQ104" s="226"/>
      <c r="AR104" s="226"/>
      <c r="AS104" s="225"/>
      <c r="AT104" s="226"/>
      <c r="AU104" s="225"/>
      <c r="AV104" s="226"/>
      <c r="AW104" s="226"/>
      <c r="AX104" s="228"/>
    </row>
    <row r="105" spans="1:50" s="56" customFormat="1" x14ac:dyDescent="0.2">
      <c r="A105" s="164"/>
      <c r="B105" s="57"/>
      <c r="C105" s="57"/>
      <c r="D105" s="58"/>
      <c r="E105" s="59"/>
      <c r="F105" s="58"/>
      <c r="G105" s="59"/>
      <c r="H105" s="58"/>
      <c r="I105" s="59"/>
      <c r="J105" s="59"/>
      <c r="K105" s="59"/>
      <c r="L105" s="59"/>
      <c r="M105" s="59"/>
      <c r="N105" s="59"/>
      <c r="O105" s="58"/>
      <c r="P105" s="59"/>
      <c r="Q105" s="59"/>
      <c r="R105" s="59"/>
      <c r="S105" s="58"/>
      <c r="T105" s="59"/>
      <c r="U105" s="58"/>
      <c r="V105" s="59"/>
      <c r="W105" s="57"/>
      <c r="X105" s="57"/>
      <c r="Y105" s="57"/>
      <c r="Z105" s="57"/>
      <c r="AA105" s="57"/>
      <c r="AB105" s="57"/>
      <c r="AC105" s="58"/>
      <c r="AD105" s="59"/>
      <c r="AE105" s="59"/>
      <c r="AF105" s="59"/>
      <c r="AG105" s="59"/>
      <c r="AH105" s="60"/>
      <c r="AI105" s="59"/>
      <c r="AJ105" s="60"/>
      <c r="AK105" s="59"/>
      <c r="AL105" s="58"/>
      <c r="AM105" s="59"/>
      <c r="AN105" s="59"/>
      <c r="AO105" s="58"/>
      <c r="AP105" s="59"/>
      <c r="AQ105" s="59"/>
      <c r="AR105" s="59"/>
      <c r="AS105" s="58"/>
      <c r="AT105" s="59"/>
      <c r="AU105" s="58"/>
      <c r="AV105" s="59"/>
      <c r="AW105" s="59"/>
      <c r="AX105" s="61"/>
    </row>
    <row r="106" spans="1:50" s="56" customFormat="1" x14ac:dyDescent="0.2">
      <c r="A106" s="62" t="s">
        <v>103</v>
      </c>
      <c r="B106" s="63"/>
      <c r="C106" s="64"/>
      <c r="D106" s="65"/>
      <c r="E106" s="66"/>
      <c r="F106" s="65"/>
      <c r="G106" s="66"/>
      <c r="H106" s="65"/>
      <c r="I106" s="66"/>
      <c r="J106" s="66"/>
      <c r="K106" s="66"/>
      <c r="L106" s="66"/>
      <c r="M106" s="66"/>
      <c r="N106" s="66"/>
      <c r="O106" s="65"/>
      <c r="P106" s="66"/>
      <c r="Q106" s="66"/>
      <c r="R106" s="66"/>
      <c r="S106" s="65"/>
      <c r="T106" s="66"/>
      <c r="U106" s="65"/>
      <c r="V106" s="66"/>
      <c r="W106" s="63"/>
      <c r="X106" s="63"/>
      <c r="Y106" s="63"/>
      <c r="Z106" s="63"/>
      <c r="AA106" s="63"/>
      <c r="AB106" s="63"/>
      <c r="AC106" s="65"/>
      <c r="AD106" s="66"/>
      <c r="AE106" s="66"/>
      <c r="AF106" s="66"/>
      <c r="AG106" s="66"/>
      <c r="AH106" s="67"/>
      <c r="AI106" s="66"/>
      <c r="AJ106" s="67"/>
      <c r="AK106" s="66"/>
      <c r="AL106" s="65"/>
      <c r="AM106" s="66"/>
      <c r="AN106" s="66"/>
      <c r="AO106" s="65"/>
      <c r="AP106" s="66"/>
      <c r="AQ106" s="66"/>
      <c r="AR106" s="66"/>
      <c r="AS106" s="65"/>
      <c r="AT106" s="66"/>
      <c r="AU106" s="65"/>
      <c r="AV106" s="66"/>
      <c r="AW106" s="66"/>
      <c r="AX106" s="68"/>
    </row>
    <row r="107" spans="1:50" s="4" customFormat="1" x14ac:dyDescent="0.2">
      <c r="A107" s="69" t="s">
        <v>107</v>
      </c>
      <c r="B107" s="70"/>
      <c r="C107" s="70"/>
      <c r="D107" s="70"/>
      <c r="E107" s="70"/>
      <c r="F107" s="92"/>
      <c r="G107" s="70"/>
      <c r="H107" s="92"/>
      <c r="I107" s="70"/>
      <c r="J107" s="70"/>
      <c r="K107" s="70"/>
      <c r="L107" s="70"/>
      <c r="M107" s="70"/>
      <c r="N107" s="70"/>
      <c r="O107" s="92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1"/>
      <c r="AI107" s="70"/>
      <c r="AJ107" s="71"/>
      <c r="AK107" s="70"/>
      <c r="AL107" s="92"/>
      <c r="AM107" s="70"/>
      <c r="AN107" s="70"/>
      <c r="AO107" s="92"/>
      <c r="AP107" s="70"/>
      <c r="AQ107" s="70"/>
      <c r="AR107" s="70"/>
      <c r="AS107" s="92"/>
      <c r="AT107" s="70"/>
      <c r="AU107" s="92"/>
      <c r="AV107" s="231"/>
      <c r="AW107" s="70"/>
      <c r="AX107" s="72"/>
    </row>
    <row r="108" spans="1:50" s="4" customFormat="1" x14ac:dyDescent="0.2">
      <c r="A108" s="232"/>
      <c r="B108" s="233"/>
      <c r="C108" s="234"/>
      <c r="D108" s="235"/>
      <c r="E108" s="236"/>
      <c r="F108" s="235"/>
      <c r="G108" s="236"/>
      <c r="H108" s="235"/>
      <c r="I108" s="236"/>
      <c r="J108" s="236"/>
      <c r="K108" s="236"/>
      <c r="L108" s="236"/>
      <c r="M108" s="236"/>
      <c r="N108" s="236"/>
      <c r="O108" s="235"/>
      <c r="P108" s="236"/>
      <c r="Q108" s="236"/>
      <c r="R108" s="236"/>
      <c r="S108" s="235"/>
      <c r="T108" s="236"/>
      <c r="U108" s="235"/>
      <c r="V108" s="236"/>
      <c r="W108" s="233"/>
      <c r="X108" s="233"/>
      <c r="Y108" s="233"/>
      <c r="Z108" s="233"/>
      <c r="AA108" s="233"/>
      <c r="AB108" s="233"/>
      <c r="AC108" s="235"/>
      <c r="AD108" s="236"/>
      <c r="AE108" s="236"/>
      <c r="AF108" s="236"/>
      <c r="AG108" s="236"/>
      <c r="AH108" s="237"/>
      <c r="AI108" s="236"/>
      <c r="AJ108" s="237"/>
      <c r="AK108" s="236"/>
      <c r="AL108" s="235"/>
      <c r="AM108" s="236"/>
      <c r="AN108" s="236"/>
      <c r="AO108" s="235"/>
      <c r="AP108" s="236"/>
      <c r="AQ108" s="236"/>
      <c r="AR108" s="236"/>
      <c r="AS108" s="235"/>
      <c r="AT108" s="236"/>
      <c r="AU108" s="235"/>
      <c r="AV108" s="236"/>
      <c r="AW108" s="236"/>
      <c r="AX108" s="238"/>
    </row>
    <row r="109" spans="1:50" s="4" customFormat="1" x14ac:dyDescent="0.2">
      <c r="A109" s="62" t="s">
        <v>110</v>
      </c>
      <c r="B109" s="63"/>
      <c r="C109" s="64"/>
      <c r="D109" s="65"/>
      <c r="E109" s="66"/>
      <c r="F109" s="65"/>
      <c r="G109" s="66"/>
      <c r="H109" s="65"/>
      <c r="I109" s="66"/>
      <c r="J109" s="66"/>
      <c r="K109" s="66"/>
      <c r="L109" s="66"/>
      <c r="M109" s="66"/>
      <c r="N109" s="66"/>
      <c r="O109" s="65"/>
      <c r="P109" s="66"/>
      <c r="Q109" s="66"/>
      <c r="R109" s="66"/>
      <c r="S109" s="65"/>
      <c r="T109" s="66"/>
      <c r="U109" s="65"/>
      <c r="V109" s="66"/>
      <c r="W109" s="63"/>
      <c r="X109" s="63"/>
      <c r="Y109" s="63"/>
      <c r="Z109" s="63"/>
      <c r="AA109" s="63"/>
      <c r="AB109" s="63"/>
      <c r="AC109" s="65"/>
      <c r="AD109" s="66"/>
      <c r="AE109" s="66"/>
      <c r="AF109" s="66"/>
      <c r="AG109" s="66"/>
      <c r="AH109" s="67"/>
      <c r="AI109" s="66"/>
      <c r="AJ109" s="67"/>
      <c r="AK109" s="66"/>
      <c r="AL109" s="65"/>
      <c r="AM109" s="66"/>
      <c r="AN109" s="66"/>
      <c r="AO109" s="65"/>
      <c r="AP109" s="66"/>
      <c r="AQ109" s="66"/>
      <c r="AR109" s="66"/>
      <c r="AS109" s="65"/>
      <c r="AT109" s="66"/>
      <c r="AU109" s="65"/>
      <c r="AV109" s="66"/>
      <c r="AW109" s="66"/>
      <c r="AX109" s="68"/>
    </row>
    <row r="110" spans="1:50" s="4" customFormat="1" x14ac:dyDescent="0.2">
      <c r="A110" s="69" t="s">
        <v>111</v>
      </c>
      <c r="B110" s="70"/>
      <c r="C110" s="70"/>
      <c r="D110" s="70"/>
      <c r="E110" s="70"/>
      <c r="F110" s="92"/>
      <c r="G110" s="70"/>
      <c r="H110" s="92"/>
      <c r="I110" s="70"/>
      <c r="J110" s="70"/>
      <c r="K110" s="70"/>
      <c r="L110" s="70"/>
      <c r="M110" s="70"/>
      <c r="N110" s="70"/>
      <c r="O110" s="92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1"/>
      <c r="AI110" s="70"/>
      <c r="AJ110" s="71"/>
      <c r="AK110" s="70"/>
      <c r="AL110" s="92"/>
      <c r="AM110" s="70"/>
      <c r="AN110" s="70"/>
      <c r="AO110" s="92"/>
      <c r="AP110" s="70"/>
      <c r="AQ110" s="70"/>
      <c r="AR110" s="70"/>
      <c r="AS110" s="92"/>
      <c r="AT110" s="70"/>
      <c r="AU110" s="92"/>
      <c r="AV110" s="231"/>
      <c r="AW110" s="70"/>
      <c r="AX110" s="72"/>
    </row>
    <row r="111" spans="1:50" s="4" customFormat="1" x14ac:dyDescent="0.2">
      <c r="A111" s="69" t="s">
        <v>112</v>
      </c>
      <c r="B111" s="70"/>
      <c r="C111" s="70"/>
      <c r="D111" s="70"/>
      <c r="E111" s="70"/>
      <c r="F111" s="92"/>
      <c r="G111" s="70"/>
      <c r="H111" s="92"/>
      <c r="I111" s="70"/>
      <c r="J111" s="70"/>
      <c r="K111" s="70"/>
      <c r="L111" s="70"/>
      <c r="M111" s="70"/>
      <c r="N111" s="70"/>
      <c r="O111" s="92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1"/>
      <c r="AI111" s="70"/>
      <c r="AJ111" s="71"/>
      <c r="AK111" s="70"/>
      <c r="AL111" s="92"/>
      <c r="AM111" s="70"/>
      <c r="AN111" s="70"/>
      <c r="AO111" s="92"/>
      <c r="AP111" s="70"/>
      <c r="AQ111" s="70"/>
      <c r="AR111" s="70"/>
      <c r="AS111" s="92"/>
      <c r="AT111" s="70"/>
      <c r="AU111" s="92"/>
      <c r="AV111" s="231"/>
      <c r="AW111" s="70"/>
      <c r="AX111" s="72"/>
    </row>
    <row r="112" spans="1:50" s="4" customFormat="1" x14ac:dyDescent="0.2">
      <c r="A112" s="69" t="s">
        <v>113</v>
      </c>
      <c r="B112" s="70"/>
      <c r="C112" s="70"/>
      <c r="D112" s="70"/>
      <c r="E112" s="70"/>
      <c r="F112" s="92"/>
      <c r="G112" s="70"/>
      <c r="H112" s="92"/>
      <c r="I112" s="70"/>
      <c r="J112" s="70"/>
      <c r="K112" s="70"/>
      <c r="L112" s="70"/>
      <c r="M112" s="70"/>
      <c r="N112" s="70"/>
      <c r="O112" s="92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1"/>
      <c r="AI112" s="70"/>
      <c r="AJ112" s="71"/>
      <c r="AK112" s="70"/>
      <c r="AL112" s="92"/>
      <c r="AM112" s="70"/>
      <c r="AN112" s="70"/>
      <c r="AO112" s="92"/>
      <c r="AP112" s="70"/>
      <c r="AQ112" s="70"/>
      <c r="AR112" s="70"/>
      <c r="AS112" s="92"/>
      <c r="AT112" s="70"/>
      <c r="AU112" s="92"/>
      <c r="AV112" s="231"/>
      <c r="AW112" s="70"/>
      <c r="AX112" s="72"/>
    </row>
    <row r="113" spans="1:50" s="4" customFormat="1" x14ac:dyDescent="0.2">
      <c r="A113" s="69" t="s">
        <v>114</v>
      </c>
      <c r="B113" s="70"/>
      <c r="C113" s="70"/>
      <c r="D113" s="70"/>
      <c r="E113" s="70"/>
      <c r="F113" s="92"/>
      <c r="G113" s="70"/>
      <c r="H113" s="92"/>
      <c r="I113" s="70"/>
      <c r="J113" s="70"/>
      <c r="K113" s="70"/>
      <c r="L113" s="70"/>
      <c r="M113" s="70"/>
      <c r="N113" s="70"/>
      <c r="O113" s="92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1"/>
      <c r="AI113" s="70"/>
      <c r="AJ113" s="71"/>
      <c r="AK113" s="70"/>
      <c r="AL113" s="92"/>
      <c r="AM113" s="70"/>
      <c r="AN113" s="70"/>
      <c r="AO113" s="92"/>
      <c r="AP113" s="70"/>
      <c r="AQ113" s="70"/>
      <c r="AR113" s="70"/>
      <c r="AS113" s="92"/>
      <c r="AT113" s="70"/>
      <c r="AU113" s="92"/>
      <c r="AV113" s="231"/>
      <c r="AW113" s="70"/>
      <c r="AX113" s="72"/>
    </row>
    <row r="114" spans="1:50" s="4" customFormat="1" x14ac:dyDescent="0.2">
      <c r="A114" s="69" t="s">
        <v>115</v>
      </c>
      <c r="B114" s="70"/>
      <c r="C114" s="70"/>
      <c r="D114" s="70"/>
      <c r="E114" s="70"/>
      <c r="F114" s="92"/>
      <c r="G114" s="70"/>
      <c r="H114" s="92"/>
      <c r="I114" s="70"/>
      <c r="J114" s="70"/>
      <c r="K114" s="70"/>
      <c r="L114" s="70"/>
      <c r="M114" s="70"/>
      <c r="N114" s="70"/>
      <c r="O114" s="92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1"/>
      <c r="AI114" s="70"/>
      <c r="AJ114" s="71"/>
      <c r="AK114" s="70"/>
      <c r="AL114" s="92"/>
      <c r="AM114" s="70"/>
      <c r="AN114" s="70"/>
      <c r="AO114" s="92"/>
      <c r="AP114" s="70"/>
      <c r="AQ114" s="70"/>
      <c r="AR114" s="70"/>
      <c r="AS114" s="92"/>
      <c r="AT114" s="70"/>
      <c r="AU114" s="92"/>
      <c r="AV114" s="231"/>
      <c r="AW114" s="70"/>
      <c r="AX114" s="72"/>
    </row>
    <row r="115" spans="1:50" s="4" customFormat="1" x14ac:dyDescent="0.2">
      <c r="A115" s="73"/>
      <c r="B115" s="74"/>
      <c r="C115" s="75"/>
      <c r="D115" s="76"/>
      <c r="E115" s="77"/>
      <c r="F115" s="76"/>
      <c r="G115" s="77"/>
      <c r="H115" s="76"/>
      <c r="I115" s="77"/>
      <c r="J115" s="77"/>
      <c r="K115" s="77"/>
      <c r="L115" s="77"/>
      <c r="M115" s="77"/>
      <c r="N115" s="77"/>
      <c r="O115" s="76"/>
      <c r="P115" s="77"/>
      <c r="Q115" s="77"/>
      <c r="R115" s="77"/>
      <c r="S115" s="76"/>
      <c r="T115" s="77"/>
      <c r="U115" s="76"/>
      <c r="V115" s="77"/>
      <c r="W115" s="74"/>
      <c r="X115" s="74"/>
      <c r="Y115" s="74"/>
      <c r="Z115" s="74"/>
      <c r="AA115" s="74"/>
      <c r="AB115" s="74"/>
      <c r="AC115" s="76"/>
      <c r="AD115" s="77"/>
      <c r="AE115" s="77"/>
      <c r="AF115" s="77"/>
      <c r="AG115" s="77"/>
      <c r="AH115" s="78"/>
      <c r="AI115" s="77"/>
      <c r="AJ115" s="78"/>
      <c r="AK115" s="77"/>
      <c r="AL115" s="76"/>
      <c r="AM115" s="77"/>
      <c r="AN115" s="77"/>
      <c r="AO115" s="76"/>
      <c r="AP115" s="77"/>
      <c r="AQ115" s="77"/>
      <c r="AR115" s="77"/>
      <c r="AS115" s="76"/>
      <c r="AT115" s="77"/>
      <c r="AU115" s="76"/>
      <c r="AV115" s="77"/>
      <c r="AW115" s="77"/>
      <c r="AX115" s="79"/>
    </row>
  </sheetData>
  <sheetProtection password="F4BB" sheet="1" objects="1" scenarios="1" formatCells="0" formatColumns="0" formatRows="0"/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51" fitToHeight="4" orientation="landscape" r:id="rId1"/>
  <headerFooter alignWithMargins="0">
    <oddFooter>Page &amp;P of &amp;N</oddFooter>
  </headerFooter>
  <rowBreaks count="1" manualBreakCount="1">
    <brk id="65" max="47" man="1"/>
  </rowBreaks>
  <colBreaks count="3" manualBreakCount="3">
    <brk id="18" max="116" man="1"/>
    <brk id="28" max="116" man="1"/>
    <brk id="37" max="11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ColWidth="11.42578125" defaultRowHeight="15" x14ac:dyDescent="0.25"/>
  <cols>
    <col min="1" max="1" width="22.140625" style="175" bestFit="1" customWidth="1"/>
    <col min="2" max="2" width="5.5703125" style="199" bestFit="1" customWidth="1"/>
    <col min="3" max="3" width="8.42578125" style="200" bestFit="1" customWidth="1"/>
    <col min="4" max="4" width="9.7109375" style="200" bestFit="1" customWidth="1"/>
    <col min="5" max="5" width="9.42578125" style="200" bestFit="1" customWidth="1"/>
    <col min="6" max="7" width="7" style="200" bestFit="1" customWidth="1"/>
    <col min="8" max="8" width="8.28515625" style="200" bestFit="1" customWidth="1"/>
    <col min="9" max="9" width="7.7109375" style="200" bestFit="1" customWidth="1"/>
    <col min="10" max="10" width="9.5703125" style="183" customWidth="1"/>
    <col min="11" max="12" width="11.28515625" style="201" bestFit="1" customWidth="1"/>
    <col min="13" max="13" width="11.7109375" style="202" bestFit="1" customWidth="1"/>
    <col min="14" max="14" width="9.7109375" style="203" bestFit="1" customWidth="1"/>
    <col min="15" max="16" width="8.28515625" style="203" bestFit="1" customWidth="1"/>
    <col min="17" max="18" width="10.5703125" style="203" bestFit="1" customWidth="1"/>
    <col min="19" max="16384" width="11.42578125" style="183"/>
  </cols>
  <sheetData>
    <row r="1" spans="1:18" s="175" customFormat="1" ht="45" x14ac:dyDescent="0.25">
      <c r="A1" s="168"/>
      <c r="B1" s="169"/>
      <c r="C1" s="170" t="s">
        <v>162</v>
      </c>
      <c r="D1" s="169">
        <v>3604</v>
      </c>
      <c r="E1" s="169">
        <v>4076</v>
      </c>
      <c r="F1" s="169">
        <v>3620</v>
      </c>
      <c r="G1" s="170" t="s">
        <v>163</v>
      </c>
      <c r="H1" s="169">
        <v>4561</v>
      </c>
      <c r="I1" s="169" t="s">
        <v>164</v>
      </c>
      <c r="J1" s="171" t="s">
        <v>165</v>
      </c>
      <c r="K1" s="172" t="s">
        <v>166</v>
      </c>
      <c r="L1" s="172" t="s">
        <v>167</v>
      </c>
      <c r="M1" s="173" t="s">
        <v>168</v>
      </c>
      <c r="N1" s="174" t="s">
        <v>169</v>
      </c>
      <c r="O1" s="174" t="s">
        <v>170</v>
      </c>
      <c r="P1" s="174" t="s">
        <v>171</v>
      </c>
      <c r="Q1" s="174" t="s">
        <v>172</v>
      </c>
      <c r="R1" s="174" t="s">
        <v>173</v>
      </c>
    </row>
    <row r="2" spans="1:18" s="175" customFormat="1" x14ac:dyDescent="0.25">
      <c r="A2" s="168"/>
      <c r="B2" s="169"/>
      <c r="C2" s="170">
        <v>14</v>
      </c>
      <c r="D2" s="169">
        <v>77</v>
      </c>
      <c r="E2" s="169">
        <v>19.100000000000001</v>
      </c>
      <c r="F2" s="169">
        <v>50</v>
      </c>
      <c r="G2" s="170">
        <v>7.5</v>
      </c>
      <c r="H2" s="169">
        <v>8.9</v>
      </c>
      <c r="I2" s="169"/>
      <c r="J2" s="168"/>
      <c r="K2" s="172"/>
      <c r="L2" s="172"/>
      <c r="M2" s="173"/>
      <c r="N2" s="174"/>
      <c r="O2" s="174"/>
      <c r="P2" s="174"/>
      <c r="Q2" s="174"/>
      <c r="R2" s="174"/>
    </row>
    <row r="3" spans="1:18" s="175" customFormat="1" x14ac:dyDescent="0.25">
      <c r="A3" s="168"/>
      <c r="B3" s="169"/>
      <c r="C3" s="170" t="s">
        <v>174</v>
      </c>
      <c r="D3" s="169" t="s">
        <v>175</v>
      </c>
      <c r="E3" s="169" t="s">
        <v>176</v>
      </c>
      <c r="F3" s="169" t="s">
        <v>177</v>
      </c>
      <c r="G3" s="170"/>
      <c r="H3" s="169" t="s">
        <v>178</v>
      </c>
      <c r="I3" s="169"/>
      <c r="J3" s="168"/>
      <c r="K3" s="172"/>
      <c r="L3" s="172"/>
      <c r="M3" s="173"/>
      <c r="N3" s="174"/>
      <c r="O3" s="174"/>
      <c r="P3" s="174"/>
      <c r="Q3" s="174"/>
      <c r="R3" s="174"/>
    </row>
    <row r="4" spans="1:18" x14ac:dyDescent="0.25">
      <c r="A4" s="176" t="s">
        <v>179</v>
      </c>
      <c r="B4" s="177">
        <v>2016</v>
      </c>
      <c r="C4" s="178">
        <v>11.907999999999999</v>
      </c>
      <c r="D4" s="178">
        <v>16.869</v>
      </c>
      <c r="E4" s="178">
        <v>13.766</v>
      </c>
      <c r="F4" s="178">
        <v>11.351000000000001</v>
      </c>
      <c r="G4" s="178">
        <v>19.234999999999999</v>
      </c>
      <c r="H4" s="178">
        <v>15.875</v>
      </c>
      <c r="I4" s="178"/>
      <c r="J4" s="179"/>
      <c r="K4" s="180"/>
      <c r="L4" s="180"/>
      <c r="M4" s="181"/>
      <c r="N4" s="182"/>
      <c r="O4" s="182"/>
      <c r="P4" s="182"/>
      <c r="Q4" s="182"/>
      <c r="R4" s="182"/>
    </row>
    <row r="5" spans="1:18" x14ac:dyDescent="0.25">
      <c r="A5" s="184" t="s">
        <v>179</v>
      </c>
      <c r="B5" s="185">
        <v>2017</v>
      </c>
      <c r="C5" s="186">
        <v>12.563000000000001</v>
      </c>
      <c r="D5" s="186">
        <v>17.797000000000001</v>
      </c>
      <c r="E5" s="186">
        <v>14.523</v>
      </c>
      <c r="F5" s="186">
        <v>11.975</v>
      </c>
      <c r="G5" s="186">
        <f>G4*1.05</f>
        <v>20.196750000000002</v>
      </c>
      <c r="H5" s="186">
        <v>16.748000000000001</v>
      </c>
      <c r="I5" s="186"/>
      <c r="J5" s="187"/>
      <c r="K5" s="188"/>
      <c r="L5" s="188"/>
      <c r="M5" s="189"/>
      <c r="N5" s="190"/>
      <c r="O5" s="190"/>
      <c r="P5" s="190"/>
      <c r="Q5" s="190"/>
      <c r="R5" s="190"/>
    </row>
    <row r="6" spans="1:18" x14ac:dyDescent="0.25">
      <c r="A6" s="176" t="s">
        <v>124</v>
      </c>
      <c r="B6" s="177">
        <v>2016</v>
      </c>
      <c r="C6" s="178"/>
      <c r="D6" s="178"/>
      <c r="E6" s="178"/>
      <c r="F6" s="178"/>
      <c r="G6" s="178"/>
      <c r="H6" s="178"/>
      <c r="I6" s="178"/>
      <c r="J6" s="179"/>
      <c r="K6" s="180"/>
      <c r="L6" s="180"/>
      <c r="M6" s="181"/>
      <c r="N6" s="182"/>
      <c r="O6" s="182"/>
      <c r="P6" s="182"/>
      <c r="Q6" s="182"/>
      <c r="R6" s="182"/>
    </row>
    <row r="7" spans="1:18" x14ac:dyDescent="0.25">
      <c r="A7" s="184" t="s">
        <v>124</v>
      </c>
      <c r="B7" s="185">
        <v>2017</v>
      </c>
      <c r="C7" s="186">
        <v>12.33</v>
      </c>
      <c r="D7" s="186">
        <v>17.53</v>
      </c>
      <c r="E7" s="186">
        <v>14.2</v>
      </c>
      <c r="F7" s="186">
        <v>11.8</v>
      </c>
      <c r="G7" s="186"/>
      <c r="H7" s="186">
        <v>16.52</v>
      </c>
      <c r="I7" s="186"/>
      <c r="J7" s="187"/>
      <c r="K7" s="188"/>
      <c r="L7" s="188"/>
      <c r="M7" s="189"/>
      <c r="N7" s="190"/>
      <c r="O7" s="190"/>
      <c r="P7" s="190"/>
      <c r="Q7" s="190"/>
      <c r="R7" s="190"/>
    </row>
    <row r="8" spans="1:18" x14ac:dyDescent="0.25">
      <c r="A8" s="176" t="s">
        <v>125</v>
      </c>
      <c r="B8" s="177">
        <v>2016</v>
      </c>
      <c r="C8" s="178">
        <v>11.563000000000001</v>
      </c>
      <c r="D8" s="178">
        <v>16.38</v>
      </c>
      <c r="E8" s="178">
        <v>12.993</v>
      </c>
      <c r="F8" s="178">
        <v>11.023</v>
      </c>
      <c r="G8" s="178">
        <v>18.678999999999998</v>
      </c>
      <c r="H8" s="178"/>
      <c r="I8" s="178"/>
      <c r="J8" s="179"/>
      <c r="K8" s="180"/>
      <c r="L8" s="180"/>
      <c r="M8" s="181"/>
      <c r="N8" s="182"/>
      <c r="O8" s="182"/>
      <c r="P8" s="182"/>
      <c r="Q8" s="182"/>
      <c r="R8" s="182"/>
    </row>
    <row r="9" spans="1:18" x14ac:dyDescent="0.25">
      <c r="A9" s="184" t="s">
        <v>125</v>
      </c>
      <c r="B9" s="185">
        <v>2017</v>
      </c>
      <c r="C9" s="186">
        <v>12.199</v>
      </c>
      <c r="D9" s="186">
        <v>17.280999999999999</v>
      </c>
      <c r="E9" s="186">
        <v>13.708</v>
      </c>
      <c r="F9" s="186">
        <v>11.629</v>
      </c>
      <c r="G9" s="186">
        <f>G8*1.055</f>
        <v>19.706344999999999</v>
      </c>
      <c r="H9" s="186">
        <v>15.808</v>
      </c>
      <c r="I9" s="186"/>
      <c r="J9" s="187"/>
      <c r="K9" s="188"/>
      <c r="L9" s="188"/>
      <c r="M9" s="189"/>
      <c r="N9" s="190"/>
      <c r="O9" s="190"/>
      <c r="P9" s="190"/>
      <c r="Q9" s="190"/>
      <c r="R9" s="190"/>
    </row>
    <row r="10" spans="1:18" x14ac:dyDescent="0.25">
      <c r="A10" s="176" t="s">
        <v>180</v>
      </c>
      <c r="B10" s="177">
        <v>2016</v>
      </c>
      <c r="C10" s="178"/>
      <c r="D10" s="178"/>
      <c r="E10" s="178"/>
      <c r="F10" s="178"/>
      <c r="G10" s="178"/>
      <c r="H10" s="178"/>
      <c r="I10" s="178"/>
      <c r="J10" s="179"/>
      <c r="K10" s="180"/>
      <c r="L10" s="180"/>
      <c r="M10" s="181"/>
      <c r="N10" s="182"/>
      <c r="O10" s="182"/>
      <c r="P10" s="182"/>
      <c r="Q10" s="182"/>
      <c r="R10" s="182"/>
    </row>
    <row r="11" spans="1:18" x14ac:dyDescent="0.25">
      <c r="A11" s="184" t="s">
        <v>180</v>
      </c>
      <c r="B11" s="185">
        <v>2017</v>
      </c>
      <c r="C11" s="186">
        <v>12.603999999999999</v>
      </c>
      <c r="D11" s="186">
        <v>17.527000000000001</v>
      </c>
      <c r="E11" s="186">
        <v>13.903</v>
      </c>
      <c r="F11" s="186">
        <v>11.795</v>
      </c>
      <c r="G11" s="186">
        <f>G9</f>
        <v>19.706344999999999</v>
      </c>
      <c r="H11" s="186">
        <v>16.033000000000001</v>
      </c>
      <c r="I11" s="186"/>
      <c r="J11" s="187"/>
      <c r="K11" s="188"/>
      <c r="L11" s="188"/>
      <c r="M11" s="189"/>
      <c r="N11" s="190"/>
      <c r="O11" s="190"/>
      <c r="P11" s="190"/>
      <c r="Q11" s="190"/>
      <c r="R11" s="190"/>
    </row>
    <row r="12" spans="1:18" x14ac:dyDescent="0.25">
      <c r="A12" s="176" t="s">
        <v>126</v>
      </c>
      <c r="B12" s="177">
        <v>2016</v>
      </c>
      <c r="C12" s="178">
        <v>11.71</v>
      </c>
      <c r="D12" s="178">
        <v>16.59</v>
      </c>
      <c r="E12" s="178">
        <v>13.44</v>
      </c>
      <c r="F12" s="178">
        <v>11.18</v>
      </c>
      <c r="G12" s="178">
        <v>18.259</v>
      </c>
      <c r="H12" s="178"/>
      <c r="I12" s="178"/>
      <c r="J12" s="179"/>
      <c r="K12" s="180"/>
      <c r="L12" s="180"/>
      <c r="M12" s="181"/>
      <c r="N12" s="182"/>
      <c r="O12" s="182"/>
      <c r="P12" s="182"/>
      <c r="Q12" s="182"/>
      <c r="R12" s="182"/>
    </row>
    <row r="13" spans="1:18" x14ac:dyDescent="0.25">
      <c r="A13" s="184" t="s">
        <v>126</v>
      </c>
      <c r="B13" s="185">
        <v>2017</v>
      </c>
      <c r="C13" s="186">
        <v>12.34</v>
      </c>
      <c r="D13" s="186">
        <v>17.48</v>
      </c>
      <c r="E13" s="186">
        <v>14.16</v>
      </c>
      <c r="F13" s="186">
        <v>11.78</v>
      </c>
      <c r="G13" s="186"/>
      <c r="H13" s="186">
        <v>16.489999999999998</v>
      </c>
      <c r="I13" s="186"/>
      <c r="J13" s="187"/>
      <c r="K13" s="188"/>
      <c r="L13" s="188"/>
      <c r="M13" s="189"/>
      <c r="N13" s="190"/>
      <c r="O13" s="190"/>
      <c r="P13" s="190"/>
      <c r="Q13" s="190"/>
      <c r="R13" s="190"/>
    </row>
    <row r="14" spans="1:18" x14ac:dyDescent="0.25">
      <c r="A14" s="176" t="s">
        <v>181</v>
      </c>
      <c r="B14" s="177">
        <v>2016</v>
      </c>
      <c r="C14" s="178"/>
      <c r="D14" s="178"/>
      <c r="E14" s="178"/>
      <c r="F14" s="178"/>
      <c r="G14" s="178"/>
      <c r="H14" s="178"/>
      <c r="I14" s="178"/>
      <c r="J14" s="179"/>
      <c r="K14" s="180"/>
      <c r="L14" s="180"/>
      <c r="M14" s="181"/>
      <c r="N14" s="182"/>
      <c r="O14" s="182"/>
      <c r="P14" s="182"/>
      <c r="Q14" s="182"/>
      <c r="R14" s="182"/>
    </row>
    <row r="15" spans="1:18" x14ac:dyDescent="0.25">
      <c r="A15" s="176" t="s">
        <v>182</v>
      </c>
      <c r="B15" s="177">
        <v>2016</v>
      </c>
      <c r="C15" s="178"/>
      <c r="D15" s="178"/>
      <c r="E15" s="178"/>
      <c r="F15" s="178"/>
      <c r="G15" s="178"/>
      <c r="H15" s="178"/>
      <c r="I15" s="178"/>
      <c r="J15" s="179"/>
      <c r="K15" s="180"/>
      <c r="L15" s="180"/>
      <c r="M15" s="181"/>
      <c r="N15" s="182"/>
      <c r="O15" s="182"/>
      <c r="P15" s="182"/>
      <c r="Q15" s="182"/>
      <c r="R15" s="182"/>
    </row>
    <row r="16" spans="1:18" x14ac:dyDescent="0.25">
      <c r="A16" s="176" t="s">
        <v>183</v>
      </c>
      <c r="B16" s="177">
        <v>2016</v>
      </c>
      <c r="C16" s="178"/>
      <c r="D16" s="178"/>
      <c r="E16" s="178"/>
      <c r="F16" s="178"/>
      <c r="G16" s="178"/>
      <c r="H16" s="178"/>
      <c r="I16" s="178"/>
      <c r="J16" s="179"/>
      <c r="K16" s="180">
        <v>13.814</v>
      </c>
      <c r="L16" s="180">
        <v>14.59</v>
      </c>
      <c r="M16" s="181"/>
      <c r="N16" s="182"/>
      <c r="O16" s="182"/>
      <c r="P16" s="182"/>
      <c r="Q16" s="182"/>
      <c r="R16" s="182"/>
    </row>
    <row r="17" spans="1:18" ht="105" x14ac:dyDescent="0.25">
      <c r="A17" s="191" t="s">
        <v>184</v>
      </c>
      <c r="B17" s="177">
        <v>2016</v>
      </c>
      <c r="C17" s="178"/>
      <c r="D17" s="178"/>
      <c r="E17" s="178"/>
      <c r="F17" s="178"/>
      <c r="G17" s="178"/>
      <c r="H17" s="178"/>
      <c r="I17" s="178"/>
      <c r="J17" s="179"/>
      <c r="K17" s="180"/>
      <c r="L17" s="180"/>
      <c r="M17" s="181"/>
      <c r="N17" s="182"/>
      <c r="O17" s="182"/>
      <c r="P17" s="182"/>
      <c r="Q17" s="182"/>
      <c r="R17" s="182"/>
    </row>
    <row r="18" spans="1:18" x14ac:dyDescent="0.25">
      <c r="A18" s="176" t="s">
        <v>185</v>
      </c>
      <c r="B18" s="177">
        <v>2016</v>
      </c>
      <c r="C18" s="178"/>
      <c r="D18" s="178"/>
      <c r="E18" s="178"/>
      <c r="F18" s="178"/>
      <c r="G18" s="178"/>
      <c r="H18" s="178"/>
      <c r="I18" s="178"/>
      <c r="J18" s="179"/>
      <c r="K18" s="180"/>
      <c r="L18" s="180"/>
      <c r="M18" s="181"/>
      <c r="N18" s="182"/>
      <c r="O18" s="182"/>
      <c r="P18" s="182"/>
      <c r="Q18" s="182"/>
      <c r="R18" s="182"/>
    </row>
    <row r="19" spans="1:18" x14ac:dyDescent="0.25">
      <c r="A19" s="176" t="s">
        <v>186</v>
      </c>
      <c r="B19" s="177">
        <v>2016</v>
      </c>
      <c r="C19" s="178"/>
      <c r="D19" s="178"/>
      <c r="E19" s="178"/>
      <c r="F19" s="178"/>
      <c r="G19" s="178"/>
      <c r="H19" s="178"/>
      <c r="I19" s="178"/>
      <c r="J19" s="179"/>
      <c r="K19" s="180"/>
      <c r="L19" s="180"/>
      <c r="M19" s="181"/>
      <c r="N19" s="182"/>
      <c r="O19" s="182"/>
      <c r="P19" s="182"/>
      <c r="Q19" s="182"/>
      <c r="R19" s="182"/>
    </row>
    <row r="20" spans="1:18" x14ac:dyDescent="0.25">
      <c r="A20" s="176" t="s">
        <v>187</v>
      </c>
      <c r="B20" s="177">
        <v>2016</v>
      </c>
      <c r="C20" s="178"/>
      <c r="D20" s="178"/>
      <c r="E20" s="178"/>
      <c r="F20" s="178"/>
      <c r="G20" s="178"/>
      <c r="H20" s="178"/>
      <c r="I20" s="178"/>
      <c r="J20" s="179"/>
      <c r="K20" s="180">
        <v>19.82</v>
      </c>
      <c r="L20" s="180">
        <v>20.93</v>
      </c>
      <c r="M20" s="181"/>
      <c r="N20" s="182"/>
      <c r="O20" s="182"/>
      <c r="P20" s="182"/>
      <c r="Q20" s="182"/>
      <c r="R20" s="182"/>
    </row>
    <row r="21" spans="1:18" ht="105" x14ac:dyDescent="0.25">
      <c r="A21" s="191" t="s">
        <v>188</v>
      </c>
      <c r="B21" s="177">
        <v>2016</v>
      </c>
      <c r="C21" s="178"/>
      <c r="D21" s="178"/>
      <c r="E21" s="178"/>
      <c r="F21" s="178"/>
      <c r="G21" s="178"/>
      <c r="H21" s="178"/>
      <c r="I21" s="178"/>
      <c r="J21" s="179"/>
      <c r="K21" s="180"/>
      <c r="L21" s="180"/>
      <c r="M21" s="181"/>
      <c r="N21" s="182"/>
      <c r="O21" s="182"/>
      <c r="P21" s="182"/>
      <c r="Q21" s="182"/>
      <c r="R21" s="182"/>
    </row>
    <row r="22" spans="1:18" x14ac:dyDescent="0.25">
      <c r="A22" s="184" t="s">
        <v>181</v>
      </c>
      <c r="B22" s="185">
        <v>2017</v>
      </c>
      <c r="C22" s="186">
        <v>11.86</v>
      </c>
      <c r="D22" s="186">
        <v>16.815000000000001</v>
      </c>
      <c r="E22" s="186">
        <v>13.71</v>
      </c>
      <c r="F22" s="186">
        <v>11.311999999999999</v>
      </c>
      <c r="G22" s="186">
        <v>19.187000000000001</v>
      </c>
      <c r="H22" s="186">
        <v>15.831</v>
      </c>
      <c r="I22" s="186"/>
      <c r="J22" s="187"/>
      <c r="K22" s="188"/>
      <c r="L22" s="188"/>
      <c r="M22" s="189"/>
      <c r="N22" s="190"/>
      <c r="O22" s="190"/>
      <c r="P22" s="190"/>
      <c r="Q22" s="190"/>
      <c r="R22" s="190"/>
    </row>
    <row r="23" spans="1:18" x14ac:dyDescent="0.25">
      <c r="A23" s="184" t="s">
        <v>182</v>
      </c>
      <c r="B23" s="185">
        <v>2017</v>
      </c>
      <c r="C23" s="186">
        <v>12.193</v>
      </c>
      <c r="D23" s="186">
        <v>17.286999999999999</v>
      </c>
      <c r="E23" s="186">
        <v>14.099</v>
      </c>
      <c r="F23" s="186">
        <v>11.632</v>
      </c>
      <c r="G23" s="186">
        <v>19.707000000000001</v>
      </c>
      <c r="H23" s="186">
        <v>16.268999999999998</v>
      </c>
      <c r="I23" s="186"/>
      <c r="J23" s="187"/>
      <c r="K23" s="188"/>
      <c r="L23" s="188"/>
      <c r="M23" s="189"/>
      <c r="N23" s="190"/>
      <c r="O23" s="190"/>
      <c r="P23" s="190"/>
      <c r="Q23" s="190"/>
      <c r="R23" s="190"/>
    </row>
    <row r="24" spans="1:18" x14ac:dyDescent="0.25">
      <c r="A24" s="184" t="s">
        <v>183</v>
      </c>
      <c r="B24" s="185">
        <v>2017</v>
      </c>
      <c r="C24" s="186">
        <v>12.193</v>
      </c>
      <c r="D24" s="186">
        <v>17.286999999999999</v>
      </c>
      <c r="E24" s="186">
        <v>14.099</v>
      </c>
      <c r="F24" s="186">
        <v>11.632</v>
      </c>
      <c r="G24" s="186">
        <v>19.707000000000001</v>
      </c>
      <c r="H24" s="186">
        <v>16.268999999999998</v>
      </c>
      <c r="I24" s="186"/>
      <c r="J24" s="187"/>
      <c r="K24" s="188"/>
      <c r="L24" s="188"/>
      <c r="M24" s="189"/>
      <c r="N24" s="190"/>
      <c r="O24" s="190"/>
      <c r="P24" s="190"/>
      <c r="Q24" s="190"/>
      <c r="R24" s="190"/>
    </row>
    <row r="25" spans="1:18" ht="105" x14ac:dyDescent="0.25">
      <c r="A25" s="192" t="s">
        <v>184</v>
      </c>
      <c r="B25" s="185">
        <v>2017</v>
      </c>
      <c r="C25" s="186">
        <v>12.193</v>
      </c>
      <c r="D25" s="186">
        <v>17.286999999999999</v>
      </c>
      <c r="E25" s="186">
        <v>14.099</v>
      </c>
      <c r="F25" s="186">
        <v>11.632</v>
      </c>
      <c r="G25" s="186">
        <v>19.707000000000001</v>
      </c>
      <c r="H25" s="186">
        <v>16.268999999999998</v>
      </c>
      <c r="I25" s="186"/>
      <c r="J25" s="187"/>
      <c r="K25" s="188"/>
      <c r="L25" s="188"/>
      <c r="M25" s="189"/>
      <c r="N25" s="190"/>
      <c r="O25" s="190"/>
      <c r="P25" s="190"/>
      <c r="Q25" s="190"/>
      <c r="R25" s="190"/>
    </row>
    <row r="26" spans="1:18" x14ac:dyDescent="0.25">
      <c r="A26" s="184" t="s">
        <v>185</v>
      </c>
      <c r="B26" s="185">
        <v>2017</v>
      </c>
      <c r="C26" s="186">
        <v>12.62</v>
      </c>
      <c r="D26" s="186">
        <v>17.902999999999999</v>
      </c>
      <c r="E26" s="186">
        <v>14.619</v>
      </c>
      <c r="F26" s="186">
        <v>12.05</v>
      </c>
      <c r="G26" s="186">
        <v>20.413</v>
      </c>
      <c r="H26" s="186">
        <v>16.87</v>
      </c>
      <c r="I26" s="186"/>
      <c r="J26" s="187"/>
      <c r="K26" s="188"/>
      <c r="L26" s="188"/>
      <c r="M26" s="189"/>
      <c r="N26" s="190"/>
      <c r="O26" s="190"/>
      <c r="P26" s="190"/>
      <c r="Q26" s="190"/>
      <c r="R26" s="190"/>
    </row>
    <row r="27" spans="1:18" x14ac:dyDescent="0.25">
      <c r="A27" s="184" t="s">
        <v>186</v>
      </c>
      <c r="B27" s="185">
        <v>2017</v>
      </c>
      <c r="C27" s="186">
        <v>16.2</v>
      </c>
      <c r="D27" s="186">
        <v>22.948</v>
      </c>
      <c r="E27" s="186">
        <v>18.728000000000002</v>
      </c>
      <c r="F27" s="186">
        <v>15.44</v>
      </c>
      <c r="G27" s="186">
        <v>26.187000000000001</v>
      </c>
      <c r="H27" s="186">
        <v>21.6</v>
      </c>
      <c r="I27" s="186"/>
      <c r="J27" s="187"/>
      <c r="K27" s="188"/>
      <c r="L27" s="188"/>
      <c r="M27" s="189"/>
      <c r="N27" s="190"/>
      <c r="O27" s="190"/>
      <c r="P27" s="190"/>
      <c r="Q27" s="190"/>
      <c r="R27" s="190"/>
    </row>
    <row r="28" spans="1:18" x14ac:dyDescent="0.25">
      <c r="A28" s="184" t="s">
        <v>187</v>
      </c>
      <c r="B28" s="185">
        <v>2017</v>
      </c>
      <c r="C28" s="186">
        <v>16.2</v>
      </c>
      <c r="D28" s="186">
        <v>22.948</v>
      </c>
      <c r="E28" s="186">
        <v>18.728000000000002</v>
      </c>
      <c r="F28" s="186">
        <v>15.44</v>
      </c>
      <c r="G28" s="186">
        <v>26.187000000000001</v>
      </c>
      <c r="H28" s="186">
        <v>21.6</v>
      </c>
      <c r="I28" s="186"/>
      <c r="J28" s="187"/>
      <c r="K28" s="188"/>
      <c r="L28" s="188"/>
      <c r="M28" s="189"/>
      <c r="N28" s="190"/>
      <c r="O28" s="190"/>
      <c r="P28" s="190"/>
      <c r="Q28" s="190"/>
      <c r="R28" s="190"/>
    </row>
    <row r="29" spans="1:18" ht="105" x14ac:dyDescent="0.25">
      <c r="A29" s="192" t="s">
        <v>188</v>
      </c>
      <c r="B29" s="185">
        <v>2017</v>
      </c>
      <c r="C29" s="186">
        <v>16.2</v>
      </c>
      <c r="D29" s="186">
        <v>22.948</v>
      </c>
      <c r="E29" s="186">
        <v>14.4</v>
      </c>
      <c r="F29" s="186">
        <v>15.44</v>
      </c>
      <c r="G29" s="186">
        <v>26.187000000000001</v>
      </c>
      <c r="H29" s="186">
        <v>16.600000000000001</v>
      </c>
      <c r="I29" s="186"/>
      <c r="J29" s="187"/>
      <c r="K29" s="188"/>
      <c r="L29" s="188"/>
      <c r="M29" s="189"/>
      <c r="N29" s="190"/>
      <c r="O29" s="190"/>
      <c r="P29" s="190"/>
      <c r="Q29" s="190"/>
      <c r="R29" s="190"/>
    </row>
    <row r="30" spans="1:18" x14ac:dyDescent="0.25">
      <c r="A30" s="176" t="s">
        <v>127</v>
      </c>
      <c r="B30" s="177">
        <v>2016</v>
      </c>
      <c r="C30" s="178">
        <v>11.869</v>
      </c>
      <c r="D30" s="178">
        <v>16.815000000000001</v>
      </c>
      <c r="E30" s="178">
        <v>13.712</v>
      </c>
      <c r="F30" s="178">
        <v>11.311999999999999</v>
      </c>
      <c r="G30" s="178"/>
      <c r="H30" s="178"/>
      <c r="I30" s="178"/>
      <c r="J30" s="179"/>
      <c r="K30" s="180"/>
      <c r="L30" s="180"/>
      <c r="M30" s="181"/>
      <c r="N30" s="182"/>
      <c r="O30" s="182"/>
      <c r="P30" s="182"/>
      <c r="Q30" s="182"/>
      <c r="R30" s="182"/>
    </row>
    <row r="31" spans="1:18" x14ac:dyDescent="0.25">
      <c r="A31" s="184" t="s">
        <v>127</v>
      </c>
      <c r="B31" s="185">
        <v>2017</v>
      </c>
      <c r="C31" s="186">
        <v>12.46</v>
      </c>
      <c r="D31" s="186">
        <v>17.652000000000001</v>
      </c>
      <c r="E31" s="186">
        <v>14.403</v>
      </c>
      <c r="F31" s="186">
        <v>11.877000000000001</v>
      </c>
      <c r="G31" s="186">
        <v>20.146999999999998</v>
      </c>
      <c r="H31" s="186">
        <v>16.62</v>
      </c>
      <c r="I31" s="186"/>
      <c r="J31" s="187"/>
      <c r="K31" s="188"/>
      <c r="L31" s="188"/>
      <c r="M31" s="189"/>
      <c r="N31" s="190"/>
      <c r="O31" s="190"/>
      <c r="P31" s="190"/>
      <c r="Q31" s="190"/>
      <c r="R31" s="190"/>
    </row>
    <row r="32" spans="1:18" x14ac:dyDescent="0.25">
      <c r="A32" s="176" t="s">
        <v>128</v>
      </c>
      <c r="B32" s="177">
        <v>2016</v>
      </c>
      <c r="C32" s="178"/>
      <c r="D32" s="178"/>
      <c r="E32" s="178"/>
      <c r="F32" s="178"/>
      <c r="G32" s="178"/>
      <c r="H32" s="178"/>
      <c r="I32" s="178"/>
      <c r="J32" s="179"/>
      <c r="K32" s="180"/>
      <c r="L32" s="180"/>
      <c r="M32" s="181"/>
      <c r="N32" s="182"/>
      <c r="O32" s="182"/>
      <c r="P32" s="182"/>
      <c r="Q32" s="182"/>
      <c r="R32" s="182"/>
    </row>
    <row r="33" spans="1:18" x14ac:dyDescent="0.25">
      <c r="A33" s="184" t="s">
        <v>128</v>
      </c>
      <c r="B33" s="185">
        <v>2017</v>
      </c>
      <c r="C33" s="186">
        <v>12.824999999999999</v>
      </c>
      <c r="D33" s="186">
        <v>18.167000000000002</v>
      </c>
      <c r="E33" s="186">
        <v>14.826000000000001</v>
      </c>
      <c r="F33" s="186">
        <v>12.225</v>
      </c>
      <c r="G33" s="186"/>
      <c r="H33" s="186">
        <v>17.099</v>
      </c>
      <c r="I33" s="186">
        <v>20.709</v>
      </c>
      <c r="J33" s="187">
        <v>23.216000000000001</v>
      </c>
      <c r="K33" s="188"/>
      <c r="L33" s="188"/>
      <c r="M33" s="189"/>
      <c r="N33" s="190"/>
      <c r="O33" s="190"/>
      <c r="P33" s="190"/>
      <c r="Q33" s="190"/>
      <c r="R33" s="190"/>
    </row>
    <row r="34" spans="1:18" x14ac:dyDescent="0.25">
      <c r="A34" s="176" t="s">
        <v>189</v>
      </c>
      <c r="B34" s="177">
        <v>2016</v>
      </c>
      <c r="C34" s="178"/>
      <c r="D34" s="178"/>
      <c r="E34" s="178"/>
      <c r="F34" s="178"/>
      <c r="G34" s="178"/>
      <c r="H34" s="178"/>
      <c r="I34" s="178"/>
      <c r="J34" s="179"/>
      <c r="K34" s="180"/>
      <c r="L34" s="180"/>
      <c r="M34" s="181"/>
      <c r="N34" s="182"/>
      <c r="O34" s="182"/>
      <c r="P34" s="182"/>
      <c r="Q34" s="182"/>
      <c r="R34" s="182"/>
    </row>
    <row r="35" spans="1:18" x14ac:dyDescent="0.25">
      <c r="A35" s="184" t="s">
        <v>189</v>
      </c>
      <c r="B35" s="185">
        <v>2017</v>
      </c>
      <c r="C35" s="186">
        <v>12.92</v>
      </c>
      <c r="D35" s="186">
        <v>18.36</v>
      </c>
      <c r="E35" s="186">
        <v>14.88</v>
      </c>
      <c r="F35" s="186">
        <v>12.37</v>
      </c>
      <c r="G35" s="186"/>
      <c r="H35" s="186">
        <v>17.309999999999999</v>
      </c>
      <c r="I35" s="186"/>
      <c r="J35" s="187"/>
      <c r="K35" s="188"/>
      <c r="L35" s="188"/>
      <c r="M35" s="189"/>
      <c r="N35" s="190"/>
      <c r="O35" s="190"/>
      <c r="P35" s="190"/>
      <c r="Q35" s="190"/>
      <c r="R35" s="190"/>
    </row>
    <row r="36" spans="1:18" x14ac:dyDescent="0.25">
      <c r="A36" s="176" t="s">
        <v>190</v>
      </c>
      <c r="B36" s="177">
        <v>2016</v>
      </c>
      <c r="C36" s="178"/>
      <c r="D36" s="178"/>
      <c r="E36" s="178"/>
      <c r="F36" s="178"/>
      <c r="G36" s="178"/>
      <c r="H36" s="178"/>
      <c r="I36" s="178"/>
      <c r="J36" s="179"/>
      <c r="K36" s="180"/>
      <c r="L36" s="180"/>
      <c r="M36" s="181"/>
      <c r="N36" s="182"/>
      <c r="O36" s="182"/>
      <c r="P36" s="182"/>
      <c r="Q36" s="182"/>
      <c r="R36" s="182"/>
    </row>
    <row r="37" spans="1:18" x14ac:dyDescent="0.25">
      <c r="A37" s="184" t="s">
        <v>190</v>
      </c>
      <c r="B37" s="185">
        <v>2017</v>
      </c>
      <c r="C37" s="186">
        <v>13.11</v>
      </c>
      <c r="D37" s="186">
        <v>18.57</v>
      </c>
      <c r="E37" s="186">
        <v>15.1</v>
      </c>
      <c r="F37" s="186">
        <v>12.25</v>
      </c>
      <c r="G37" s="186"/>
      <c r="H37" s="186">
        <v>17.489999999999998</v>
      </c>
      <c r="I37" s="186"/>
      <c r="J37" s="187"/>
      <c r="K37" s="188"/>
      <c r="L37" s="188"/>
      <c r="M37" s="189"/>
      <c r="N37" s="190"/>
      <c r="O37" s="190"/>
      <c r="P37" s="190"/>
      <c r="Q37" s="190"/>
      <c r="R37" s="190"/>
    </row>
    <row r="38" spans="1:18" x14ac:dyDescent="0.25">
      <c r="A38" s="176" t="s">
        <v>191</v>
      </c>
      <c r="B38" s="177">
        <v>2016</v>
      </c>
      <c r="C38" s="178"/>
      <c r="D38" s="178"/>
      <c r="E38" s="178"/>
      <c r="F38" s="178"/>
      <c r="G38" s="178"/>
      <c r="H38" s="178"/>
      <c r="I38" s="178"/>
      <c r="J38" s="179"/>
      <c r="K38" s="180"/>
      <c r="L38" s="180"/>
      <c r="M38" s="181"/>
      <c r="N38" s="182"/>
      <c r="O38" s="182"/>
      <c r="P38" s="182"/>
      <c r="Q38" s="182"/>
      <c r="R38" s="182"/>
    </row>
    <row r="39" spans="1:18" x14ac:dyDescent="0.25">
      <c r="A39" s="184" t="s">
        <v>191</v>
      </c>
      <c r="B39" s="185">
        <v>2017</v>
      </c>
      <c r="C39" s="186">
        <v>12.85</v>
      </c>
      <c r="D39" s="186">
        <v>18.2</v>
      </c>
      <c r="E39" s="186">
        <v>14.85</v>
      </c>
      <c r="F39" s="186">
        <v>12.25</v>
      </c>
      <c r="G39" s="186"/>
      <c r="H39" s="186">
        <v>17.13</v>
      </c>
      <c r="I39" s="186"/>
      <c r="J39" s="187"/>
      <c r="K39" s="188"/>
      <c r="L39" s="188"/>
      <c r="M39" s="189"/>
      <c r="N39" s="190"/>
      <c r="O39" s="190"/>
      <c r="P39" s="190"/>
      <c r="Q39" s="190"/>
      <c r="R39" s="190"/>
    </row>
    <row r="40" spans="1:18" x14ac:dyDescent="0.25">
      <c r="A40" s="176" t="s">
        <v>192</v>
      </c>
      <c r="B40" s="177">
        <v>2016</v>
      </c>
      <c r="C40" s="178">
        <v>12.077999999999999</v>
      </c>
      <c r="D40" s="178">
        <v>17.109000000000002</v>
      </c>
      <c r="E40" s="178">
        <v>13.962999999999999</v>
      </c>
      <c r="F40" s="178">
        <v>11.513</v>
      </c>
      <c r="G40" s="178">
        <v>21.864999999999998</v>
      </c>
      <c r="H40" s="178"/>
      <c r="I40" s="178"/>
      <c r="J40" s="179"/>
      <c r="K40" s="180"/>
      <c r="L40" s="180"/>
      <c r="M40" s="181"/>
      <c r="N40" s="182"/>
      <c r="O40" s="182"/>
      <c r="P40" s="182"/>
      <c r="Q40" s="182"/>
      <c r="R40" s="182"/>
    </row>
    <row r="41" spans="1:18" x14ac:dyDescent="0.25">
      <c r="A41" s="184" t="s">
        <v>192</v>
      </c>
      <c r="B41" s="185">
        <v>2017</v>
      </c>
      <c r="C41" s="186">
        <v>12.682</v>
      </c>
      <c r="D41" s="186">
        <v>17.965</v>
      </c>
      <c r="E41" s="186">
        <v>14.661</v>
      </c>
      <c r="F41" s="186">
        <v>12.089</v>
      </c>
      <c r="G41" s="186">
        <v>22.957999999999998</v>
      </c>
      <c r="H41" s="186">
        <v>16.908999999999999</v>
      </c>
      <c r="I41" s="186">
        <v>20.478000000000002</v>
      </c>
      <c r="J41" s="187">
        <v>22.957999999999998</v>
      </c>
      <c r="K41" s="188"/>
      <c r="L41" s="188"/>
      <c r="M41" s="189"/>
      <c r="N41" s="190"/>
      <c r="O41" s="190"/>
      <c r="P41" s="190"/>
      <c r="Q41" s="190"/>
      <c r="R41" s="190"/>
    </row>
    <row r="42" spans="1:18" x14ac:dyDescent="0.25">
      <c r="A42" s="176" t="s">
        <v>193</v>
      </c>
      <c r="B42" s="177">
        <v>2016</v>
      </c>
      <c r="C42" s="178">
        <v>40.631999999999998</v>
      </c>
      <c r="D42" s="178"/>
      <c r="E42" s="178"/>
      <c r="F42" s="178"/>
      <c r="G42" s="178"/>
      <c r="H42" s="178"/>
      <c r="I42" s="178"/>
      <c r="J42" s="179"/>
      <c r="K42" s="193" t="e">
        <v>#DIV/0!</v>
      </c>
      <c r="L42" s="193" t="e">
        <v>#DIV/0!</v>
      </c>
      <c r="M42" s="194"/>
      <c r="N42" s="195"/>
      <c r="O42" s="195"/>
      <c r="P42" s="195"/>
      <c r="Q42" s="195"/>
      <c r="R42" s="195"/>
    </row>
    <row r="43" spans="1:18" x14ac:dyDescent="0.25">
      <c r="A43" s="184" t="s">
        <v>193</v>
      </c>
      <c r="B43" s="185">
        <v>2017</v>
      </c>
      <c r="C43" s="186">
        <v>43.679000000000002</v>
      </c>
      <c r="D43" s="186"/>
      <c r="E43" s="186"/>
      <c r="F43" s="186"/>
      <c r="G43" s="186"/>
      <c r="H43" s="186"/>
      <c r="I43" s="186"/>
      <c r="J43" s="187"/>
      <c r="K43" s="196">
        <v>36.091873900293258</v>
      </c>
      <c r="L43" s="196">
        <v>35.837272353323229</v>
      </c>
      <c r="M43" s="197">
        <v>675330</v>
      </c>
      <c r="N43" s="198">
        <v>155</v>
      </c>
      <c r="O43" s="198">
        <v>282</v>
      </c>
      <c r="P43" s="198">
        <v>267</v>
      </c>
      <c r="Q43" s="198">
        <v>462</v>
      </c>
      <c r="R43" s="198">
        <v>447</v>
      </c>
    </row>
    <row r="44" spans="1:18" x14ac:dyDescent="0.25">
      <c r="A44" s="176" t="s">
        <v>194</v>
      </c>
      <c r="B44" s="177">
        <v>2016</v>
      </c>
      <c r="C44" s="178"/>
      <c r="D44" s="178"/>
      <c r="E44" s="178"/>
      <c r="F44" s="178"/>
      <c r="G44" s="178"/>
      <c r="H44" s="178"/>
      <c r="I44" s="178"/>
      <c r="J44" s="179"/>
      <c r="K44" s="180"/>
      <c r="L44" s="180"/>
      <c r="M44" s="181"/>
      <c r="N44" s="182"/>
      <c r="O44" s="182"/>
      <c r="P44" s="182"/>
      <c r="Q44" s="182"/>
      <c r="R44" s="182"/>
    </row>
    <row r="45" spans="1:18" x14ac:dyDescent="0.25">
      <c r="A45" s="184" t="s">
        <v>194</v>
      </c>
      <c r="B45" s="185">
        <v>2017</v>
      </c>
      <c r="C45" s="186"/>
      <c r="D45" s="186"/>
      <c r="E45" s="186"/>
      <c r="F45" s="186"/>
      <c r="G45" s="186"/>
      <c r="H45" s="186"/>
      <c r="I45" s="186"/>
      <c r="J45" s="187"/>
      <c r="K45" s="188"/>
      <c r="L45" s="188"/>
      <c r="M45" s="189"/>
      <c r="N45" s="190"/>
      <c r="O45" s="190"/>
      <c r="P45" s="190"/>
      <c r="Q45" s="190"/>
      <c r="R45" s="190"/>
    </row>
    <row r="46" spans="1:18" x14ac:dyDescent="0.25">
      <c r="A46" s="176" t="s">
        <v>195</v>
      </c>
      <c r="B46" s="177">
        <v>2016</v>
      </c>
      <c r="C46" s="178">
        <v>30.11</v>
      </c>
      <c r="D46" s="178"/>
      <c r="E46" s="178"/>
      <c r="F46" s="178"/>
      <c r="G46" s="178"/>
      <c r="H46" s="178"/>
      <c r="I46" s="178"/>
      <c r="J46" s="179"/>
      <c r="K46" s="193" t="e">
        <v>#DIV/0!</v>
      </c>
      <c r="L46" s="193" t="e">
        <v>#DIV/0!</v>
      </c>
      <c r="M46" s="194"/>
      <c r="N46" s="195"/>
      <c r="O46" s="195"/>
      <c r="P46" s="195"/>
      <c r="Q46" s="195"/>
      <c r="R46" s="195"/>
    </row>
    <row r="47" spans="1:18" x14ac:dyDescent="0.25">
      <c r="A47" s="184" t="s">
        <v>195</v>
      </c>
      <c r="B47" s="185">
        <v>2017</v>
      </c>
      <c r="C47" s="186">
        <v>32.368000000000002</v>
      </c>
      <c r="D47" s="186"/>
      <c r="E47" s="186"/>
      <c r="F47" s="186"/>
      <c r="G47" s="186"/>
      <c r="H47" s="186"/>
      <c r="I47" s="186"/>
      <c r="J47" s="187"/>
      <c r="K47" s="196">
        <v>31.519839259084847</v>
      </c>
      <c r="L47" s="196">
        <v>43.415918882648235</v>
      </c>
      <c r="M47" s="197">
        <v>675330</v>
      </c>
      <c r="N47" s="198">
        <v>155</v>
      </c>
      <c r="O47" s="198">
        <v>225.6</v>
      </c>
      <c r="P47" s="198">
        <v>213.6</v>
      </c>
      <c r="Q47" s="198">
        <v>369.9</v>
      </c>
      <c r="R47" s="198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 Comparative Tariffs</vt:lpstr>
      <vt:lpstr>RCFs</vt:lpstr>
      <vt:lpstr>'ENT Comparative Tariffs'!Print_Area</vt:lpstr>
      <vt:lpstr>'ENT 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2017-01-12T10:19:35Z</cp:lastPrinted>
  <dcterms:created xsi:type="dcterms:W3CDTF">2007-01-02T12:57:15Z</dcterms:created>
  <dcterms:modified xsi:type="dcterms:W3CDTF">2017-01-12T10:54:05Z</dcterms:modified>
</cp:coreProperties>
</file>